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firstSheet="4" activeTab="10"/>
  </bookViews>
  <sheets>
    <sheet name="บริการ ตามรายละเอียด (2)" sheetId="1" r:id="rId1"/>
    <sheet name="ค.ครุศาสตร์" sheetId="2" r:id="rId2"/>
    <sheet name="ค.เทคโนโลยีคหกรรมฯ" sheetId="3" r:id="rId3"/>
    <sheet name="ค.เทคโนโลยีสื่อสารมวลชน" sheetId="4" r:id="rId4"/>
    <sheet name="ค.บริหารธุรกิจ" sheetId="5" r:id="rId5"/>
    <sheet name="ค.วิทยาศาสตร์และเทคโนโลยี" sheetId="6" r:id="rId6"/>
    <sheet name="ค.วิศว" sheetId="7" r:id="rId7"/>
    <sheet name="ค.ศิลปศาสตร์" sheetId="8" r:id="rId8"/>
    <sheet name="ค.อุตสาหกรรมฯ" sheetId="9" r:id="rId9"/>
    <sheet name="ค.สถาปัตยกรรมฯ" sheetId="10" r:id="rId10"/>
    <sheet name="สวพ." sheetId="11" r:id="rId11"/>
  </sheets>
  <externalReferences>
    <externalReference r:id="rId14"/>
    <externalReference r:id="rId15"/>
  </externalReferences>
  <definedNames>
    <definedName name="_xlnm.Print_Titles" localSheetId="1">'ค.ครุศาสตร์'!$2:$3</definedName>
    <definedName name="_xlnm.Print_Titles" localSheetId="2">'ค.เทคโนโลยีคหกรรมฯ'!$2:$3</definedName>
    <definedName name="_xlnm.Print_Titles" localSheetId="3">'ค.เทคโนโลยีสื่อสารมวลชน'!$2:$3</definedName>
    <definedName name="_xlnm.Print_Titles" localSheetId="4">'ค.บริหารธุรกิจ'!$2:$3</definedName>
    <definedName name="_xlnm.Print_Titles" localSheetId="5">'ค.วิทยาศาสตร์และเทคโนโลยี'!$2:$3</definedName>
    <definedName name="_xlnm.Print_Titles" localSheetId="6">'ค.วิศว'!$2:$3</definedName>
    <definedName name="_xlnm.Print_Titles" localSheetId="7">'ค.ศิลปศาสตร์'!$2:$3</definedName>
    <definedName name="_xlnm.Print_Titles" localSheetId="9">'ค.สถาปัตยกรรมฯ'!$1:$4</definedName>
    <definedName name="_xlnm.Print_Titles" localSheetId="8">'ค.อุตสาหกรรมฯ'!$2:$3</definedName>
    <definedName name="_xlnm.Print_Titles" localSheetId="0">'บริการ ตามรายละเอียด (2)'!$2:$4</definedName>
    <definedName name="_xlnm.Print_Titles" localSheetId="10">'สวพ.'!$2:$3</definedName>
    <definedName name="Q_01Government_ครอง" localSheetId="1">#REF!</definedName>
    <definedName name="Q_01Government_ครอง" localSheetId="2">#REF!</definedName>
    <definedName name="Q_01Government_ครอง" localSheetId="3">#REF!</definedName>
    <definedName name="Q_01Government_ครอง" localSheetId="4">#REF!</definedName>
    <definedName name="Q_01Government_ครอง" localSheetId="5">#REF!</definedName>
    <definedName name="Q_01Government_ครอง" localSheetId="6">#REF!</definedName>
    <definedName name="Q_01Government_ครอง" localSheetId="7">#REF!</definedName>
    <definedName name="Q_01Government_ครอง" localSheetId="9">#REF!</definedName>
    <definedName name="Q_01Government_ครอง" localSheetId="8">#REF!</definedName>
    <definedName name="Q_01Government_ครอง" localSheetId="0">#REF!</definedName>
    <definedName name="Q_01Government_ครอง" localSheetId="10">#REF!</definedName>
    <definedName name="Q_01Government_ครอง">#REF!</definedName>
    <definedName name="Q_02Government_ว่าง" localSheetId="1">#REF!</definedName>
    <definedName name="Q_02Government_ว่าง" localSheetId="2">#REF!</definedName>
    <definedName name="Q_02Government_ว่าง" localSheetId="3">#REF!</definedName>
    <definedName name="Q_02Government_ว่าง" localSheetId="4">#REF!</definedName>
    <definedName name="Q_02Government_ว่าง" localSheetId="5">#REF!</definedName>
    <definedName name="Q_02Government_ว่าง" localSheetId="6">#REF!</definedName>
    <definedName name="Q_02Government_ว่าง" localSheetId="7">#REF!</definedName>
    <definedName name="Q_02Government_ว่าง" localSheetId="9">#REF!</definedName>
    <definedName name="Q_02Government_ว่าง" localSheetId="8">#REF!</definedName>
    <definedName name="Q_02Government_ว่าง" localSheetId="0">#REF!</definedName>
    <definedName name="Q_02Government_ว่าง" localSheetId="10">#REF!</definedName>
    <definedName name="Q_02Government_ว่าง">#REF!</definedName>
    <definedName name="Q_06TotalGovern" localSheetId="1">#REF!</definedName>
    <definedName name="Q_06TotalGovern" localSheetId="2">#REF!</definedName>
    <definedName name="Q_06TotalGovern" localSheetId="3">#REF!</definedName>
    <definedName name="Q_06TotalGovern" localSheetId="4">#REF!</definedName>
    <definedName name="Q_06TotalGovern" localSheetId="5">#REF!</definedName>
    <definedName name="Q_06TotalGovern" localSheetId="6">#REF!</definedName>
    <definedName name="Q_06TotalGovern" localSheetId="7">#REF!</definedName>
    <definedName name="Q_06TotalGovern" localSheetId="9">#REF!</definedName>
    <definedName name="Q_06TotalGovern" localSheetId="8">#REF!</definedName>
    <definedName name="Q_06TotalGovern" localSheetId="0">#REF!</definedName>
    <definedName name="Q_06TotalGovern" localSheetId="10">#REF!</definedName>
    <definedName name="Q_06TotalGovern">#REF!</definedName>
    <definedName name="Q_07TotalGovern_ครอง" localSheetId="1">#REF!</definedName>
    <definedName name="Q_07TotalGovern_ครอง" localSheetId="2">#REF!</definedName>
    <definedName name="Q_07TotalGovern_ครอง" localSheetId="3">#REF!</definedName>
    <definedName name="Q_07TotalGovern_ครอง" localSheetId="4">#REF!</definedName>
    <definedName name="Q_07TotalGovern_ครอง" localSheetId="5">#REF!</definedName>
    <definedName name="Q_07TotalGovern_ครอง" localSheetId="6">#REF!</definedName>
    <definedName name="Q_07TotalGovern_ครอง" localSheetId="7">#REF!</definedName>
    <definedName name="Q_07TotalGovern_ครอง" localSheetId="9">#REF!</definedName>
    <definedName name="Q_07TotalGovern_ครอง" localSheetId="8">#REF!</definedName>
    <definedName name="Q_07TotalGovern_ครอง" localSheetId="0">#REF!</definedName>
    <definedName name="Q_07TotalGovern_ครอง" localSheetId="10">#REF!</definedName>
    <definedName name="Q_07TotalGovern_ครอง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9">#REF!</definedName>
    <definedName name="test" localSheetId="8">#REF!</definedName>
    <definedName name="test" localSheetId="0">#REF!</definedName>
    <definedName name="test" localSheetId="10">#REF!</definedName>
    <definedName name="test">#REF!</definedName>
    <definedName name="งบ" localSheetId="0">#REF!</definedName>
    <definedName name="งบ">#REF!</definedName>
    <definedName name="สรุปคณะ" localSheetId="0">#REF!</definedName>
    <definedName name="สรุปคณะ">#REF!</definedName>
  </definedNames>
  <calcPr fullCalcOnLoad="1"/>
</workbook>
</file>

<file path=xl/sharedStrings.xml><?xml version="1.0" encoding="utf-8"?>
<sst xmlns="http://schemas.openxmlformats.org/spreadsheetml/2006/main" count="493" uniqueCount="146">
  <si>
    <t>สรุปโครงการงบอุดหนุน งบประมาณประจำปี พ.ศ. 2555  ผลงานการให้บริการวิชาการ</t>
  </si>
  <si>
    <t>สาขา/แผนกวิชาการ</t>
  </si>
  <si>
    <t>มหาวิทยาลัยเทคโนโลยีราชมงคลพระนคร</t>
  </si>
  <si>
    <t>แผน  5 ปี</t>
  </si>
  <si>
    <t>ลำดับที่</t>
  </si>
  <si>
    <t>ที่</t>
  </si>
  <si>
    <t>ผลผลิต/ชื่อโครงการ</t>
  </si>
  <si>
    <t>จำแนกงบประมาณตามค่าใช้จ่าย</t>
  </si>
  <si>
    <t>เป้าหมายการดำเนินงาน</t>
  </si>
  <si>
    <t>ค่าใช้จ่าย</t>
  </si>
  <si>
    <t>อยู่ในกลยุทธ์</t>
  </si>
  <si>
    <t>ไม่อยู่</t>
  </si>
  <si>
    <t>รวม</t>
  </si>
  <si>
    <t>ค่าตอบแทน</t>
  </si>
  <si>
    <t>ค่าใช้สอย</t>
  </si>
  <si>
    <t>ค่าวัสดุ</t>
  </si>
  <si>
    <t>สาธารณูปโภค</t>
  </si>
  <si>
    <t>หน่วยนับ</t>
  </si>
  <si>
    <t>จำนวน</t>
  </si>
  <si>
    <t>ครั้ง</t>
  </si>
  <si>
    <t>ต่อหัว</t>
  </si>
  <si>
    <t>คณะครุศาสตร์อุตสาหกรรม (ปี 54 ได้ 4 โครงการ 244,000)</t>
  </si>
  <si>
    <t>โครงการฝึกอบรมอิเล็กทรอนิกส์รุ่นเยาว์ รุ่นที่ 4</t>
  </si>
  <si>
    <t>คน</t>
  </si>
  <si>
    <t>เรียงลำดับความสำคัญ ตามที่คณะส่งมาแล้ว</t>
  </si>
  <si>
    <t>โครงการฝึกอบรมเทคนิคการสอนอย่างครูมืออาชีพ</t>
  </si>
  <si>
    <t>โครงการอบรมเชิงปฏิบัติการ เรื่องการออกแบบระบบควบคุมอัตโนมัติในงานอุตสาหกรรม</t>
  </si>
  <si>
    <t>โครงการเสริมทักษะการใช้โปรแกรมคอมพิวเตอร์เพื่องานอาชีพ</t>
  </si>
  <si>
    <t>คณะเทคโนโลยีคหกรรมศาสตร์ (ปี 54 ได้ 5 โครงการ 1,104,340)</t>
  </si>
  <si>
    <t>โครงการการถ่ายทอดเทคโนโลยีเด่นทางด้านอาหารและการพัฒนาผลิตภัณฑ์</t>
  </si>
  <si>
    <t>โครงการพัฒนาเยาวชนต้นกล้าสู่โลกแฟชั่นผ้าและเครื่องแต่งกาย</t>
  </si>
  <si>
    <t>โครงการการอบรมศิลปะงานประดิษฐ์ไทยสู่เยาวชนอาเซียน</t>
  </si>
  <si>
    <t>โครงการการพัฒนาศักยภาพผู้ประกอบการผลิตภัณฑ์ชุมชนตามแนวเศรษฐกิจสร้างสรรค์</t>
  </si>
  <si>
    <t>โครงการถ่ายทอดองค์ความรู้จากผลงานวิจัย การออกแบบพัฒนาผลิตภัณฑ์และศิลปะประดิษฐ์งานบัว</t>
  </si>
  <si>
    <t>เพิ่มมา 20000</t>
  </si>
  <si>
    <t>เพื่อเพิ่มมูลค่าทางเศรษฐกิจและวัฒนธรรมสู่ชุมชน</t>
  </si>
  <si>
    <t>คณะเทคโนโลยีสื่อสารมวลชน (ปี 54 ได้ 3 โครงการ 99,050)</t>
  </si>
  <si>
    <t>โครงการฝึกอบรมเชิงปฏิบัติการนักจัดรายการวิทยุ</t>
  </si>
  <si>
    <t>โครงการครีเอทีฟจูเนียร์</t>
  </si>
  <si>
    <t>โครงการฝึกอบรมผู้ประกาศข่าวโทรทัศน์วัยทีน</t>
  </si>
  <si>
    <t>โครงการฝึกอบรมเชิงปฏิบัติการ การออกแบบและจัดทำเว็บไซต์เบื้องต้น</t>
  </si>
  <si>
    <t>คณะบริหารธุรกิจ (ปี 54 ได้ 8 โครงการ 476,860)</t>
  </si>
  <si>
    <t>โครงการฝึกอบรม เรื่อง "ทางเลือก ทางรอด ตามแนวคิดเศรษฐกิจพอเพียง</t>
  </si>
  <si>
    <t>โครงการการอบรมเชิงปฏิบัติการการใช้คอมพิวเตอร์สัญจรสู่เยาวชนภาคกลางตอนบน</t>
  </si>
  <si>
    <t>ลดเป้าหมาย จาก 100 เหลือ 80</t>
  </si>
  <si>
    <t>โครงการค่ายพัฒนาการบัญชีสู่ชุมชนเพื่อความเป็นอยู่อย่างพอเพียง</t>
  </si>
  <si>
    <t>โครงการการบริการความรู้ด้านการบริหารจัดการธุรกิจเพื่อการส่งออกสำหรับธุรกิจชุมชนเพื่อเพิ่มศักยภาพ</t>
  </si>
  <si>
    <t>การค้าแนวชายแดนไทย-พม่า</t>
  </si>
  <si>
    <t>คณะวิทยาศาสตร์และเทคโนโลยี (ปี 54 ได้ 4 โครงการ 187,000)</t>
  </si>
  <si>
    <t>โครงการอบรมสัมมนาเชิงปฏิบัติการการดูแลรักษาคอมพิวเตอร์เบื้องต้น</t>
  </si>
  <si>
    <t>คณะวิศวกรรมศาสตร์ (ปี 54 ได้ 6 โครงการ 522,850)</t>
  </si>
  <si>
    <t>โครงการสัมมนาเชิงปฏิบัติการ การบำรุงรักษาเครื่องปรับอากาศภายในอาคาร</t>
  </si>
  <si>
    <r>
      <t>โครงการอบรมเข้าปฏิบัติ</t>
    </r>
    <r>
      <rPr>
        <sz val="16"/>
        <rFont val="TH SarabunPSK"/>
        <family val="2"/>
      </rPr>
      <t>การสร้างเว็บไซต์เบื้องต้น (เว็บดีไซน์ด้วย</t>
    </r>
    <r>
      <rPr>
        <sz val="16"/>
        <color indexed="8"/>
        <rFont val="TH SarabunPSK"/>
        <family val="2"/>
      </rPr>
      <t>ภาษา HTML</t>
    </r>
    <r>
      <rPr>
        <sz val="16"/>
        <rFont val="TH SarabunPSK"/>
        <family val="2"/>
      </rPr>
      <t>)</t>
    </r>
  </si>
  <si>
    <t>แก้ไขรายละเอียด มาใหม่</t>
  </si>
  <si>
    <t>โครงการอบรมเข้าปฏิบัติการ Microsoft office ๒๐๑๐</t>
  </si>
  <si>
    <r>
      <t>โครงการอบรม</t>
    </r>
    <r>
      <rPr>
        <sz val="16"/>
        <color indexed="8"/>
        <rFont val="TH SarabunPSK"/>
        <family val="2"/>
      </rPr>
      <t>ปฏิบัติ</t>
    </r>
    <r>
      <rPr>
        <sz val="16"/>
        <rFont val="TH SarabunPSK"/>
        <family val="2"/>
      </rPr>
      <t>งานเชื่อมโลหะ</t>
    </r>
  </si>
  <si>
    <t>คณะศิลปศาสตร์ (ปี 54 ได้ 2 โครงการ 78,600)</t>
  </si>
  <si>
    <t>โครงการค่ายภาษาอังกฤษ</t>
  </si>
  <si>
    <t>กำหนดกลุ่มเป้าหมายให้ชัดเจน และปรับโครงการมาใหม่</t>
  </si>
  <si>
    <t>โครงการ “ บูรณาการเพื่อการท่องเที่ยว”</t>
  </si>
  <si>
    <t>โครงการ “ ภาษาอังกฤษเพื่อการท่องเที่ยว ”</t>
  </si>
  <si>
    <t>ปรับโครงการมาใหม่</t>
  </si>
  <si>
    <t>โครงการอบรมการใช้ภาษาอังกฤษสำหรับบุคลากรในสำนักงาน</t>
  </si>
  <si>
    <t>คณะอุตสาหกรรมสิ่งทอและออกแบบแฟชั่น (ปี 54 ได้ 4 โครงการ 1,665,700)</t>
  </si>
  <si>
    <t>โครงการพัฒนาอาชีพเพื่อคืนคนดีสู่สังคม</t>
  </si>
  <si>
    <t>โครงการถ่ายทอดเทคโนโลยีเพื่อพัฒนามาตรฐานสินค้าชุมชน</t>
  </si>
  <si>
    <t>โครงการฝึกอบรมเพื่อพัฒนาสินค้าหนึ่งตำบลหนึ่งผลิตภัณฑ์</t>
  </si>
  <si>
    <t>โครงการฝึกอบรมวิชาชีพเพื่อพัฒนาคุณภาพชีวิตและศักยภาพแก่ผู้ด้อยโอกาส</t>
  </si>
  <si>
    <t>คณะสถาปัตยกรรมศาสตร์และการออกแบบ (ปี 54 ได้ 2 โครงการ 22,000)</t>
  </si>
  <si>
    <t>โครงการฝึกอบรมเพื่อสร้างและพัฒนาอาชีพนักออกแบบผลิตภัณฑ์สำหรับธุรกิจขนาดย่อม</t>
  </si>
  <si>
    <t>โครงการฝึกอบรมเพื่อพัฒนามาตรฐานบรรจุภัณฑ์ท้องถิ่นให้แก่ชุมชนสู่ตลาดไทย</t>
  </si>
  <si>
    <t>สถาบันวิจัยและพัฒนา (ปี 54 ได้ 7 โครงการ 901,600)</t>
  </si>
  <si>
    <t>โครงการ การให้ความช่วยเหลือคนพิการ</t>
  </si>
  <si>
    <t>ชุด</t>
  </si>
  <si>
    <t>โครงการบูรณาการการมีส่วนร่วมของชุมชน  เรื่องหมู่บ้านเผือกหอมและข้าวเจ้า</t>
  </si>
  <si>
    <t>โครงการสัมมนาเชิงปฏิบัติการ ระบบงานบำรุงรักษาสำหรับอุตสาหกรรมขนาดกลางขนาดย่อม (SMEs)</t>
  </si>
  <si>
    <t>โครงการสัมมนาเชิงปฏิบัติการ เทคนิคงานถอด-ประกอบในงานซ่อมบำรุงเครื่องจักร</t>
  </si>
  <si>
    <t>โครงการสัมมนาเชิงปฏิบัติการ ชิ้นส่วนเครื่องจักร(อะไหล่) ในงานซ่อมบำรุงเครื่องจักร</t>
  </si>
  <si>
    <t>โครงการสัมมนาเชิงปฏิบัติการ มุ่งมั่นพัฒนางานบำรุงรักษาด้วยกิจกรรมกลุ่มย่อย</t>
  </si>
  <si>
    <t>โครงการบูรณาการการมีส่วนร่วมเพื่อพัฒนาคุณภาพชีวิตของชุมชนตามแนวทางปรัชญาเศรษฐกิจพอเพียง</t>
  </si>
  <si>
    <t xml:space="preserve"> - โครงการการพัฒนาผลิตภัณฑ์บ้านผักตบชวา อำเภอบางไทร จังหวัดพระนครศรีอยุธยา เพื่อสร้างชุมชน</t>
  </si>
  <si>
    <t>เข้มแข็งยั่งยืนตามแนวทางปรัชญาเศรษฐกิจพอเพียง</t>
  </si>
  <si>
    <t xml:space="preserve"> - โครงการฝึกอบรมบูรณาการความรู้ด้านสื่อสารการตลาดเพือผลิตภัณฑ์ชุมชน</t>
  </si>
  <si>
    <t xml:space="preserve"> - โครงการการพัฒนาอาหารพื้นบ้าน จังหวัดเพชรบุรี แบบมีส่วนร่วมเพื่อพัฒนาคุณภาพชีวิต</t>
  </si>
  <si>
    <t xml:space="preserve"> - โครงการการพัฒนาธุรกิจการท่องเที่ยวของชุมชนแบบมีส่วนร่วม</t>
  </si>
  <si>
    <t xml:space="preserve"> - โครงการบูรณาการความรู้ด้านการออกแบบเพื่อพัฒนาผลิตภัณฑ์และบรรจุภัณฑ์ กลุ่มผ้าบาติก หนองแจง </t>
  </si>
  <si>
    <t>จังหวัดเพชรบุรี</t>
  </si>
  <si>
    <t>ย้ายไปอยู่ผลผลิตวิทย์ สวพ</t>
  </si>
  <si>
    <t xml:space="preserve"> - โครงการการมีส่วมร่วมในการพัฒนาสิ่งประดิษฐ์</t>
  </si>
  <si>
    <t>โครงการ/กิจกรรม</t>
  </si>
  <si>
    <t>เป้าหมาย</t>
  </si>
  <si>
    <t>งบประมาณ</t>
  </si>
  <si>
    <t>ระยะเวลาดำเนินงาน</t>
  </si>
  <si>
    <t>หมายเหตุ</t>
  </si>
  <si>
    <t>รายจ่าย</t>
  </si>
  <si>
    <t>รายได้</t>
  </si>
  <si>
    <t>อื่นๆ</t>
  </si>
  <si>
    <t xml:space="preserve"> -</t>
  </si>
  <si>
    <t>P</t>
  </si>
  <si>
    <t>ส</t>
  </si>
  <si>
    <t>A</t>
  </si>
  <si>
    <t>หมายเหตุ  :  ส หมายถึง การเรียนการสอน ,  ว หมายถึง การวิจัย</t>
  </si>
  <si>
    <t>ว</t>
  </si>
  <si>
    <t>ส ว</t>
  </si>
  <si>
    <t xml:space="preserve">โครงการ "การอบรมเชิงปฏิบัติการด้านการตลาดและอาชีวอนามัยของผู้ประกอบการ </t>
  </si>
  <si>
    <t xml:space="preserve"> ธุรกิจ SME ผ้าจกในจังหวัดราชบุรี"</t>
  </si>
  <si>
    <t>โครงการฝึกอบรม เรื่อง “ทางเลือก   ทางรอด  ตามแนวคิดเศรษฐกิจพอเพียง”</t>
  </si>
  <si>
    <t>โครงการการเสริมสร้างความเข็มแข็งทางภาษาอังกฤษเพื่อรองรับการเข้าสู่ประชาคม</t>
  </si>
  <si>
    <t>เศรษฐกิจอาเซียน</t>
  </si>
  <si>
    <t>โครงการอบรมเชิงปฏิบัติการการพัฒนาเว็บไซต์โดยใช้เทคโนโลยี Open Source</t>
  </si>
  <si>
    <t xml:space="preserve">โครงการ อบรมเชิงปฏิบัติการ "๒ วัน สร้างอาชีพ" </t>
  </si>
  <si>
    <t>โครงการฝึกอบรมเพื่อสร้างและพัฒนาอาชีพนักออกแบบผลิตภัณฑ์</t>
  </si>
  <si>
    <t>สำหรับธุรกิจขนาดย่อม</t>
  </si>
  <si>
    <t>สถาบันวิจัยและพัฒนา (3 โครงการ)</t>
  </si>
  <si>
    <t>ม.ค. - มี.ค. 2556</t>
  </si>
  <si>
    <t>เม.ย. - มิ.ย. 2556</t>
  </si>
  <si>
    <t>ก.พ. - เม.ย. 2556</t>
  </si>
  <si>
    <t xml:space="preserve">  </t>
  </si>
  <si>
    <t>สรุปโครงการงบประมาณประจำปีงบประมาณ พ.ศ. 2555 ผลผลิต : ผลงานการให้บริการวิชาการ</t>
  </si>
  <si>
    <t>ในงานอุตสาหกรรม</t>
  </si>
  <si>
    <t>โครงการอบรมเชิงปฏิบัติการ เรื่องการออกแบบระบบควบคุมอัตโนมัติ</t>
  </si>
  <si>
    <t>โครงการอบรมพัฒนาบทเรียนคอมพิวเตอร์ช่วยสอน (Computer Assisted Instruction : CAI)</t>
  </si>
  <si>
    <t xml:space="preserve">โครงการอบรมพัฒนาบทเรียนคอมพิวเตอร์ช่วยสอน </t>
  </si>
  <si>
    <t>(Computer Assisted Instruction : CAI)</t>
  </si>
  <si>
    <t>คณะครุศาสตร์อุตสาหกรรม (5 โครงการ)</t>
  </si>
  <si>
    <t>คณะเทคโนโลยีคหกรรมศาสตร์ ( 5 โครงการ )</t>
  </si>
  <si>
    <t>ศิลปะประดิษฐ์งานบัวเพื่อเพิ่มมูลค่าทางเศรษฐกิจและวัฒนธรรมสู่ชุมชน</t>
  </si>
  <si>
    <t>โครงการถ่ายทอดองค์ความรู้จากผลงานวิจัย การออกแบบพัฒนาผลิตภัณฑ์และ</t>
  </si>
  <si>
    <t>คณะเทคโนโลยีสื่อสารมวลชน (4 โครงการ)</t>
  </si>
  <si>
    <t>คณะบริหารธุรกิจ (4 โครงการ )</t>
  </si>
  <si>
    <t>คณะวิทยาศาสตร์และเทคโนโลยี (1 โครงการ)</t>
  </si>
  <si>
    <t>โครงการอบรมเข้าปฏิบัติการสร้างเว็บไซต์เบื้องต้น (เว็บดีไซน์ด้วยภาษา HTML)</t>
  </si>
  <si>
    <t>โครงการอบรมปฏิบัติงานเชื่อมโลหะ</t>
  </si>
  <si>
    <t>คณะวิศวกรรมศาสตร์ (4 โครงการ )</t>
  </si>
  <si>
    <t>คณะศิลปศาสตร์ (4 โครงการ )</t>
  </si>
  <si>
    <t>คณะอุตสาหกรรมสิ่งทอและออกแบบแฟชั่น (4 โครงการ)</t>
  </si>
  <si>
    <t>คณะสถาปัตยกรรมศาสตร์และการออกแบบ (2 โครงการ)</t>
  </si>
  <si>
    <t>อุตสาหกรรมขนาดกลางขนาดย่อม (SMEs)</t>
  </si>
  <si>
    <t>โครงการสัมมนาเชิงปฏิบัติการ ระบบงานบำรุงรักษาสำหรับอุตสาหกรรม</t>
  </si>
  <si>
    <t>ขนาดกลางขนาดย่อม (SMEs)</t>
  </si>
  <si>
    <t>ในงานซ่อมบำรุงเครื่องจักร</t>
  </si>
  <si>
    <t>โครงการสัมมนาเชิงปฏิบัติการ เทคนิคงานถอด-ประกอบ</t>
  </si>
  <si>
    <t xml:space="preserve">โครงการสัมมนาเชิงปฏิบัติการ ชิ้นส่วนเครื่องจักร(อะไหล่) </t>
  </si>
  <si>
    <t>มี.ค.</t>
  </si>
  <si>
    <t>28-30 มี.ค.55</t>
  </si>
  <si>
    <t>สรุปโครงการงบประมาณประจำปีงบประมาณ พ.ศ. 2555 ผลผลิต: ผลงานการให้บริการวิชาการ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</si>
</sst>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_-* #,##0.0_-;\-* #,##0.0_-;_-* &quot;-&quot;??_-;_-@_-"/>
    <numFmt numFmtId="190" formatCode="#,##0.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color indexed="10"/>
      <name val="TH SarabunPSK"/>
      <family val="2"/>
    </font>
    <font>
      <sz val="20"/>
      <name val="Angsana  UPC"/>
      <family val="0"/>
    </font>
    <font>
      <sz val="14"/>
      <name val="Cordia New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2"/>
      <name val="นูลมรผ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52" fillId="28" borderId="0" applyNumberFormat="0" applyBorder="0" applyAlignment="0" applyProtection="0"/>
    <xf numFmtId="0" fontId="17" fillId="24" borderId="0" applyNumberFormat="0" applyBorder="0" applyAlignment="0" applyProtection="0"/>
    <xf numFmtId="0" fontId="52" fillId="29" borderId="0" applyNumberFormat="0" applyBorder="0" applyAlignment="0" applyProtection="0"/>
    <xf numFmtId="0" fontId="17" fillId="15" borderId="0" applyNumberFormat="0" applyBorder="0" applyAlignment="0" applyProtection="0"/>
    <xf numFmtId="0" fontId="52" fillId="30" borderId="0" applyNumberFormat="0" applyBorder="0" applyAlignment="0" applyProtection="0"/>
    <xf numFmtId="0" fontId="17" fillId="16" borderId="0" applyNumberFormat="0" applyBorder="0" applyAlignment="0" applyProtection="0"/>
    <xf numFmtId="0" fontId="52" fillId="31" borderId="0" applyNumberFormat="0" applyBorder="0" applyAlignment="0" applyProtection="0"/>
    <xf numFmtId="0" fontId="17" fillId="25" borderId="0" applyNumberFormat="0" applyBorder="0" applyAlignment="0" applyProtection="0"/>
    <xf numFmtId="0" fontId="52" fillId="32" borderId="0" applyNumberFormat="0" applyBorder="0" applyAlignment="0" applyProtection="0"/>
    <xf numFmtId="0" fontId="17" fillId="26" borderId="0" applyNumberFormat="0" applyBorder="0" applyAlignment="0" applyProtection="0"/>
    <xf numFmtId="0" fontId="52" fillId="33" borderId="0" applyNumberFormat="0" applyBorder="0" applyAlignment="0" applyProtection="0"/>
    <xf numFmtId="0" fontId="17" fillId="27" borderId="0" applyNumberFormat="0" applyBorder="0" applyAlignment="0" applyProtection="0"/>
    <xf numFmtId="9" fontId="18" fillId="0" borderId="0">
      <alignment/>
      <protection/>
    </xf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9" fillId="3" borderId="0" applyNumberFormat="0" applyBorder="0" applyAlignment="0" applyProtection="0"/>
    <xf numFmtId="0" fontId="20" fillId="38" borderId="1" applyNumberFormat="0" applyAlignment="0" applyProtection="0"/>
    <xf numFmtId="0" fontId="21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8" applyNumberFormat="0" applyFill="0" applyAlignment="0" applyProtection="0"/>
    <xf numFmtId="0" fontId="30" fillId="4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41" borderId="9" applyNumberFormat="0" applyFont="0" applyAlignment="0" applyProtection="0"/>
    <xf numFmtId="0" fontId="31" fillId="38" borderId="10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3" fillId="42" borderId="12" applyNumberFormat="0" applyAlignment="0" applyProtection="0"/>
    <xf numFmtId="0" fontId="35" fillId="38" borderId="1" applyNumberFormat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43" borderId="13" applyNumberFormat="0" applyAlignment="0" applyProtection="0"/>
    <xf numFmtId="0" fontId="39" fillId="39" borderId="2" applyNumberFormat="0" applyAlignment="0" applyProtection="0"/>
    <xf numFmtId="0" fontId="58" fillId="0" borderId="14" applyNumberFormat="0" applyFill="0" applyAlignment="0" applyProtection="0"/>
    <xf numFmtId="0" fontId="40" fillId="0" borderId="8" applyNumberFormat="0" applyFill="0" applyAlignment="0" applyProtection="0"/>
    <xf numFmtId="0" fontId="59" fillId="44" borderId="0" applyNumberFormat="0" applyBorder="0" applyAlignment="0" applyProtection="0"/>
    <xf numFmtId="0" fontId="41" fillId="4" borderId="0" applyNumberFormat="0" applyBorder="0" applyAlignment="0" applyProtection="0"/>
    <xf numFmtId="9" fontId="4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60" fillId="45" borderId="12" applyNumberFormat="0" applyAlignment="0" applyProtection="0"/>
    <xf numFmtId="0" fontId="43" fillId="7" borderId="1" applyNumberFormat="0" applyAlignment="0" applyProtection="0"/>
    <xf numFmtId="0" fontId="61" fillId="46" borderId="0" applyNumberFormat="0" applyBorder="0" applyAlignment="0" applyProtection="0"/>
    <xf numFmtId="0" fontId="44" fillId="40" borderId="0" applyNumberFormat="0" applyBorder="0" applyAlignment="0" applyProtection="0"/>
    <xf numFmtId="9" fontId="2" fillId="0" borderId="0" applyFont="0" applyFill="0" applyBorder="0" applyAlignment="0" applyProtection="0"/>
    <xf numFmtId="0" fontId="62" fillId="0" borderId="15" applyNumberFormat="0" applyFill="0" applyAlignment="0" applyProtection="0"/>
    <xf numFmtId="0" fontId="45" fillId="0" borderId="11" applyNumberFormat="0" applyFill="0" applyAlignment="0" applyProtection="0"/>
    <xf numFmtId="0" fontId="63" fillId="47" borderId="0" applyNumberFormat="0" applyBorder="0" applyAlignment="0" applyProtection="0"/>
    <xf numFmtId="0" fontId="46" fillId="3" borderId="0" applyNumberFormat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/>
      <protection/>
    </xf>
    <xf numFmtId="0" fontId="52" fillId="48" borderId="0" applyNumberFormat="0" applyBorder="0" applyAlignment="0" applyProtection="0"/>
    <xf numFmtId="0" fontId="17" fillId="34" borderId="0" applyNumberFormat="0" applyBorder="0" applyAlignment="0" applyProtection="0"/>
    <xf numFmtId="0" fontId="52" fillId="49" borderId="0" applyNumberFormat="0" applyBorder="0" applyAlignment="0" applyProtection="0"/>
    <xf numFmtId="0" fontId="17" fillId="35" borderId="0" applyNumberFormat="0" applyBorder="0" applyAlignment="0" applyProtection="0"/>
    <xf numFmtId="0" fontId="52" fillId="50" borderId="0" applyNumberFormat="0" applyBorder="0" applyAlignment="0" applyProtection="0"/>
    <xf numFmtId="0" fontId="17" fillId="36" borderId="0" applyNumberFormat="0" applyBorder="0" applyAlignment="0" applyProtection="0"/>
    <xf numFmtId="0" fontId="52" fillId="51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17" fillId="26" borderId="0" applyNumberFormat="0" applyBorder="0" applyAlignment="0" applyProtection="0"/>
    <xf numFmtId="0" fontId="52" fillId="53" borderId="0" applyNumberFormat="0" applyBorder="0" applyAlignment="0" applyProtection="0"/>
    <xf numFmtId="0" fontId="17" fillId="37" borderId="0" applyNumberFormat="0" applyBorder="0" applyAlignment="0" applyProtection="0"/>
    <xf numFmtId="0" fontId="64" fillId="42" borderId="16" applyNumberFormat="0" applyAlignment="0" applyProtection="0"/>
    <xf numFmtId="0" fontId="47" fillId="38" borderId="10" applyNumberFormat="0" applyAlignment="0" applyProtection="0"/>
    <xf numFmtId="0" fontId="0" fillId="54" borderId="17" applyNumberFormat="0" applyFont="0" applyAlignment="0" applyProtection="0"/>
    <xf numFmtId="0" fontId="2" fillId="41" borderId="9" applyNumberFormat="0" applyFont="0" applyAlignment="0" applyProtection="0"/>
    <xf numFmtId="0" fontId="65" fillId="0" borderId="18" applyNumberFormat="0" applyFill="0" applyAlignment="0" applyProtection="0"/>
    <xf numFmtId="0" fontId="48" fillId="0" borderId="5" applyNumberFormat="0" applyFill="0" applyAlignment="0" applyProtection="0"/>
    <xf numFmtId="0" fontId="66" fillId="0" borderId="19" applyNumberFormat="0" applyFill="0" applyAlignment="0" applyProtection="0"/>
    <xf numFmtId="0" fontId="49" fillId="0" borderId="6" applyNumberFormat="0" applyFill="0" applyAlignment="0" applyProtection="0"/>
    <xf numFmtId="0" fontId="67" fillId="0" borderId="20" applyNumberFormat="0" applyFill="0" applyAlignment="0" applyProtection="0"/>
    <xf numFmtId="0" fontId="50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95">
    <xf numFmtId="0" fontId="0" fillId="0" borderId="0" xfId="0" applyFont="1" applyAlignment="1">
      <alignment/>
    </xf>
    <xf numFmtId="0" fontId="3" fillId="0" borderId="0" xfId="149" applyFont="1" applyAlignment="1">
      <alignment vertical="center"/>
      <protection/>
    </xf>
    <xf numFmtId="3" fontId="3" fillId="0" borderId="0" xfId="149" applyNumberFormat="1" applyFont="1" applyAlignment="1">
      <alignment vertical="center"/>
      <protection/>
    </xf>
    <xf numFmtId="0" fontId="5" fillId="0" borderId="0" xfId="149" applyFont="1" applyAlignment="1">
      <alignment vertical="center"/>
      <protection/>
    </xf>
    <xf numFmtId="0" fontId="6" fillId="0" borderId="21" xfId="149" applyFont="1" applyBorder="1" applyAlignment="1">
      <alignment horizontal="center" vertical="center"/>
      <protection/>
    </xf>
    <xf numFmtId="3" fontId="5" fillId="0" borderId="0" xfId="149" applyNumberFormat="1" applyFont="1" applyAlignment="1">
      <alignment vertical="center"/>
      <protection/>
    </xf>
    <xf numFmtId="187" fontId="6" fillId="0" borderId="21" xfId="120" applyNumberFormat="1" applyFont="1" applyBorder="1" applyAlignment="1">
      <alignment horizontal="center" vertical="center"/>
    </xf>
    <xf numFmtId="0" fontId="6" fillId="0" borderId="22" xfId="149" applyFont="1" applyBorder="1" applyAlignment="1">
      <alignment horizontal="center" vertical="center"/>
      <protection/>
    </xf>
    <xf numFmtId="3" fontId="6" fillId="0" borderId="22" xfId="120" applyNumberFormat="1" applyFont="1" applyBorder="1" applyAlignment="1">
      <alignment horizontal="center" vertical="center"/>
    </xf>
    <xf numFmtId="43" fontId="8" fillId="0" borderId="22" xfId="109" applyFont="1" applyBorder="1" applyAlignment="1">
      <alignment horizontal="center" vertical="center"/>
    </xf>
    <xf numFmtId="187" fontId="6" fillId="0" borderId="22" xfId="120" applyNumberFormat="1" applyFont="1" applyBorder="1" applyAlignment="1">
      <alignment horizontal="center" vertical="center"/>
    </xf>
    <xf numFmtId="0" fontId="9" fillId="55" borderId="21" xfId="149" applyFont="1" applyFill="1" applyBorder="1" applyAlignment="1">
      <alignment horizontal="center" vertical="center"/>
      <protection/>
    </xf>
    <xf numFmtId="3" fontId="6" fillId="55" borderId="21" xfId="120" applyNumberFormat="1" applyFont="1" applyFill="1" applyBorder="1" applyAlignment="1">
      <alignment horizontal="right" vertical="center"/>
    </xf>
    <xf numFmtId="43" fontId="6" fillId="55" borderId="21" xfId="109" applyFont="1" applyFill="1" applyBorder="1" applyAlignment="1">
      <alignment horizontal="right" vertical="center"/>
    </xf>
    <xf numFmtId="187" fontId="6" fillId="55" borderId="21" xfId="120" applyNumberFormat="1" applyFont="1" applyFill="1" applyBorder="1" applyAlignment="1">
      <alignment vertical="center"/>
    </xf>
    <xf numFmtId="187" fontId="7" fillId="55" borderId="21" xfId="120" applyNumberFormat="1" applyFont="1" applyFill="1" applyBorder="1" applyAlignment="1">
      <alignment horizontal="center" vertical="center"/>
    </xf>
    <xf numFmtId="187" fontId="9" fillId="55" borderId="21" xfId="120" applyNumberFormat="1" applyFont="1" applyFill="1" applyBorder="1" applyAlignment="1">
      <alignment horizontal="center" vertical="center"/>
    </xf>
    <xf numFmtId="3" fontId="9" fillId="0" borderId="0" xfId="120" applyNumberFormat="1" applyFont="1" applyFill="1" applyBorder="1" applyAlignment="1">
      <alignment horizontal="center" vertical="center"/>
    </xf>
    <xf numFmtId="187" fontId="9" fillId="0" borderId="0" xfId="120" applyNumberFormat="1" applyFont="1" applyFill="1" applyBorder="1" applyAlignment="1">
      <alignment horizontal="center" vertical="center"/>
    </xf>
    <xf numFmtId="0" fontId="10" fillId="0" borderId="0" xfId="149" applyFont="1" applyBorder="1" applyAlignment="1">
      <alignment vertical="center"/>
      <protection/>
    </xf>
    <xf numFmtId="0" fontId="6" fillId="56" borderId="21" xfId="149" applyFont="1" applyFill="1" applyBorder="1" applyAlignment="1">
      <alignment horizontal="center" vertical="center"/>
      <protection/>
    </xf>
    <xf numFmtId="0" fontId="6" fillId="56" borderId="21" xfId="149" applyFont="1" applyFill="1" applyBorder="1" applyAlignment="1">
      <alignment vertical="center"/>
      <protection/>
    </xf>
    <xf numFmtId="3" fontId="6" fillId="56" borderId="21" xfId="149" applyNumberFormat="1" applyFont="1" applyFill="1" applyBorder="1" applyAlignment="1">
      <alignment horizontal="right" vertical="center"/>
      <protection/>
    </xf>
    <xf numFmtId="43" fontId="6" fillId="56" borderId="21" xfId="109" applyFont="1" applyFill="1" applyBorder="1" applyAlignment="1">
      <alignment horizontal="right" vertical="center"/>
    </xf>
    <xf numFmtId="187" fontId="6" fillId="56" borderId="21" xfId="120" applyNumberFormat="1" applyFont="1" applyFill="1" applyBorder="1" applyAlignment="1">
      <alignment vertical="center"/>
    </xf>
    <xf numFmtId="0" fontId="11" fillId="57" borderId="21" xfId="149" applyFont="1" applyFill="1" applyBorder="1" applyAlignment="1">
      <alignment horizontal="center" vertical="center"/>
      <protection/>
    </xf>
    <xf numFmtId="0" fontId="5" fillId="57" borderId="21" xfId="149" applyFont="1" applyFill="1" applyBorder="1" applyAlignment="1">
      <alignment vertical="center"/>
      <protection/>
    </xf>
    <xf numFmtId="3" fontId="6" fillId="58" borderId="0" xfId="149" applyNumberFormat="1" applyFont="1" applyFill="1" applyBorder="1" applyAlignment="1">
      <alignment vertical="center"/>
      <protection/>
    </xf>
    <xf numFmtId="0" fontId="5" fillId="0" borderId="0" xfId="149" applyFont="1" applyBorder="1" applyAlignment="1">
      <alignment vertical="center"/>
      <protection/>
    </xf>
    <xf numFmtId="0" fontId="5" fillId="0" borderId="21" xfId="184" applyFont="1" applyFill="1" applyBorder="1" applyAlignment="1">
      <alignment horizontal="center" vertical="center"/>
      <protection/>
    </xf>
    <xf numFmtId="0" fontId="5" fillId="0" borderId="21" xfId="184" applyFont="1" applyFill="1" applyBorder="1" applyAlignment="1">
      <alignment horizontal="left" vertical="center"/>
      <protection/>
    </xf>
    <xf numFmtId="3" fontId="5" fillId="0" borderId="21" xfId="120" applyNumberFormat="1" applyFont="1" applyFill="1" applyBorder="1" applyAlignment="1">
      <alignment horizontal="right" vertical="center"/>
    </xf>
    <xf numFmtId="3" fontId="5" fillId="0" borderId="21" xfId="181" applyNumberFormat="1" applyFont="1" applyFill="1" applyBorder="1" applyAlignment="1">
      <alignment horizontal="right" vertical="center"/>
      <protection/>
    </xf>
    <xf numFmtId="43" fontId="5" fillId="0" borderId="21" xfId="109" applyFont="1" applyFill="1" applyBorder="1" applyAlignment="1">
      <alignment horizontal="right" vertical="center"/>
    </xf>
    <xf numFmtId="3" fontId="5" fillId="0" borderId="21" xfId="120" applyNumberFormat="1" applyFont="1" applyFill="1" applyBorder="1" applyAlignment="1">
      <alignment horizontal="center" vertical="center"/>
    </xf>
    <xf numFmtId="3" fontId="5" fillId="0" borderId="21" xfId="120" applyNumberFormat="1" applyFont="1" applyFill="1" applyBorder="1" applyAlignment="1">
      <alignment vertical="center"/>
    </xf>
    <xf numFmtId="0" fontId="5" fillId="0" borderId="21" xfId="149" applyFont="1" applyFill="1" applyBorder="1" applyAlignment="1">
      <alignment horizontal="center" vertical="center"/>
      <protection/>
    </xf>
    <xf numFmtId="3" fontId="5" fillId="0" borderId="0" xfId="149" applyNumberFormat="1" applyFont="1" applyFill="1" applyBorder="1" applyAlignment="1">
      <alignment vertical="center"/>
      <protection/>
    </xf>
    <xf numFmtId="0" fontId="5" fillId="0" borderId="0" xfId="149" applyFont="1" applyFill="1" applyBorder="1" applyAlignment="1">
      <alignment vertical="center"/>
      <protection/>
    </xf>
    <xf numFmtId="0" fontId="5" fillId="0" borderId="21" xfId="149" applyFont="1" applyBorder="1" applyAlignment="1">
      <alignment vertical="center"/>
      <protection/>
    </xf>
    <xf numFmtId="3" fontId="5" fillId="0" borderId="21" xfId="149" applyNumberFormat="1" applyFont="1" applyFill="1" applyBorder="1" applyAlignment="1">
      <alignment horizontal="right" vertical="center"/>
      <protection/>
    </xf>
    <xf numFmtId="3" fontId="5" fillId="0" borderId="21" xfId="139" applyNumberFormat="1" applyFont="1" applyFill="1" applyBorder="1" applyAlignment="1">
      <alignment horizontal="center" vertical="center"/>
    </xf>
    <xf numFmtId="3" fontId="5" fillId="0" borderId="21" xfId="181" applyNumberFormat="1" applyFont="1" applyFill="1" applyBorder="1" applyAlignment="1">
      <alignment vertical="center"/>
      <protection/>
    </xf>
    <xf numFmtId="187" fontId="5" fillId="0" borderId="21" xfId="120" applyNumberFormat="1" applyFont="1" applyFill="1" applyBorder="1" applyAlignment="1">
      <alignment vertical="center"/>
    </xf>
    <xf numFmtId="0" fontId="5" fillId="0" borderId="21" xfId="149" applyFont="1" applyFill="1" applyBorder="1" applyAlignment="1">
      <alignment vertical="center"/>
      <protection/>
    </xf>
    <xf numFmtId="3" fontId="5" fillId="0" borderId="21" xfId="149" applyNumberFormat="1" applyFont="1" applyBorder="1" applyAlignment="1">
      <alignment vertical="center"/>
      <protection/>
    </xf>
    <xf numFmtId="3" fontId="5" fillId="0" borderId="21" xfId="149" applyNumberFormat="1" applyFont="1" applyFill="1" applyBorder="1" applyAlignment="1">
      <alignment horizontal="center" vertical="center"/>
      <protection/>
    </xf>
    <xf numFmtId="3" fontId="5" fillId="0" borderId="21" xfId="149" applyNumberFormat="1" applyFont="1" applyFill="1" applyBorder="1" applyAlignment="1">
      <alignment vertical="center"/>
      <protection/>
    </xf>
    <xf numFmtId="3" fontId="6" fillId="0" borderId="0" xfId="149" applyNumberFormat="1" applyFont="1" applyFill="1" applyBorder="1" applyAlignment="1">
      <alignment vertical="center"/>
      <protection/>
    </xf>
    <xf numFmtId="3" fontId="5" fillId="59" borderId="0" xfId="149" applyNumberFormat="1" applyFont="1" applyFill="1" applyBorder="1" applyAlignment="1">
      <alignment vertical="center"/>
      <protection/>
    </xf>
    <xf numFmtId="3" fontId="6" fillId="60" borderId="21" xfId="149" applyNumberFormat="1" applyFont="1" applyFill="1" applyBorder="1" applyAlignment="1">
      <alignment horizontal="right" vertical="center"/>
      <protection/>
    </xf>
    <xf numFmtId="3" fontId="7" fillId="57" borderId="21" xfId="149" applyNumberFormat="1" applyFont="1" applyFill="1" applyBorder="1" applyAlignment="1">
      <alignment horizontal="center" vertical="center"/>
      <protection/>
    </xf>
    <xf numFmtId="3" fontId="6" fillId="57" borderId="21" xfId="149" applyNumberFormat="1" applyFont="1" applyFill="1" applyBorder="1" applyAlignment="1">
      <alignment vertical="center"/>
      <protection/>
    </xf>
    <xf numFmtId="0" fontId="6" fillId="0" borderId="0" xfId="149" applyFont="1" applyBorder="1" applyAlignment="1">
      <alignment vertical="center"/>
      <protection/>
    </xf>
    <xf numFmtId="0" fontId="5" fillId="0" borderId="21" xfId="183" applyFont="1" applyBorder="1" applyAlignment="1">
      <alignment horizontal="center" vertical="center"/>
      <protection/>
    </xf>
    <xf numFmtId="0" fontId="5" fillId="0" borderId="21" xfId="185" applyFont="1" applyFill="1" applyBorder="1" applyAlignment="1">
      <alignment vertical="center" wrapText="1"/>
      <protection/>
    </xf>
    <xf numFmtId="3" fontId="5" fillId="60" borderId="21" xfId="149" applyNumberFormat="1" applyFont="1" applyFill="1" applyBorder="1" applyAlignment="1">
      <alignment horizontal="right" vertical="center"/>
      <protection/>
    </xf>
    <xf numFmtId="0" fontId="5" fillId="0" borderId="21" xfId="149" applyFont="1" applyFill="1" applyBorder="1" applyAlignment="1">
      <alignment horizontal="right" vertical="center"/>
      <protection/>
    </xf>
    <xf numFmtId="0" fontId="6" fillId="57" borderId="21" xfId="149" applyFont="1" applyFill="1" applyBorder="1" applyAlignment="1">
      <alignment horizontal="center" vertical="center"/>
      <protection/>
    </xf>
    <xf numFmtId="0" fontId="6" fillId="57" borderId="21" xfId="149" applyFont="1" applyFill="1" applyBorder="1" applyAlignment="1">
      <alignment horizontal="left" vertical="center"/>
      <protection/>
    </xf>
    <xf numFmtId="3" fontId="11" fillId="57" borderId="21" xfId="149" applyNumberFormat="1" applyFont="1" applyFill="1" applyBorder="1" applyAlignment="1">
      <alignment horizontal="center" vertical="center"/>
      <protection/>
    </xf>
    <xf numFmtId="3" fontId="5" fillId="57" borderId="21" xfId="149" applyNumberFormat="1" applyFont="1" applyFill="1" applyBorder="1" applyAlignment="1">
      <alignment vertical="center"/>
      <protection/>
    </xf>
    <xf numFmtId="3" fontId="5" fillId="60" borderId="21" xfId="181" applyNumberFormat="1" applyFont="1" applyFill="1" applyBorder="1" applyAlignment="1">
      <alignment horizontal="right" vertical="center"/>
      <protection/>
    </xf>
    <xf numFmtId="3" fontId="6" fillId="60" borderId="0" xfId="149" applyNumberFormat="1" applyFont="1" applyFill="1" applyBorder="1" applyAlignment="1">
      <alignment vertical="center"/>
      <protection/>
    </xf>
    <xf numFmtId="3" fontId="5" fillId="60" borderId="21" xfId="181" applyNumberFormat="1" applyFont="1" applyFill="1" applyBorder="1" applyAlignment="1">
      <alignment vertical="center"/>
      <protection/>
    </xf>
    <xf numFmtId="0" fontId="5" fillId="0" borderId="23" xfId="184" applyFont="1" applyFill="1" applyBorder="1" applyAlignment="1">
      <alignment horizontal="center" vertical="center"/>
      <protection/>
    </xf>
    <xf numFmtId="0" fontId="5" fillId="0" borderId="23" xfId="149" applyFont="1" applyFill="1" applyBorder="1" applyAlignment="1">
      <alignment vertical="center"/>
      <protection/>
    </xf>
    <xf numFmtId="3" fontId="5" fillId="0" borderId="23" xfId="120" applyNumberFormat="1" applyFont="1" applyFill="1" applyBorder="1" applyAlignment="1">
      <alignment horizontal="right" vertical="center"/>
    </xf>
    <xf numFmtId="3" fontId="5" fillId="0" borderId="23" xfId="181" applyNumberFormat="1" applyFont="1" applyFill="1" applyBorder="1" applyAlignment="1">
      <alignment horizontal="right" vertical="center"/>
      <protection/>
    </xf>
    <xf numFmtId="43" fontId="5" fillId="0" borderId="23" xfId="109" applyFont="1" applyFill="1" applyBorder="1" applyAlignment="1">
      <alignment horizontal="right" vertical="center"/>
    </xf>
    <xf numFmtId="3" fontId="5" fillId="0" borderId="23" xfId="149" applyNumberFormat="1" applyFont="1" applyFill="1" applyBorder="1" applyAlignment="1">
      <alignment horizontal="center" vertical="center"/>
      <protection/>
    </xf>
    <xf numFmtId="3" fontId="5" fillId="0" borderId="23" xfId="181" applyNumberFormat="1" applyFont="1" applyFill="1" applyBorder="1" applyAlignment="1">
      <alignment vertical="center"/>
      <protection/>
    </xf>
    <xf numFmtId="3" fontId="5" fillId="0" borderId="23" xfId="120" applyNumberFormat="1" applyFont="1" applyFill="1" applyBorder="1" applyAlignment="1">
      <alignment vertical="center"/>
    </xf>
    <xf numFmtId="0" fontId="7" fillId="57" borderId="21" xfId="149" applyFont="1" applyFill="1" applyBorder="1" applyAlignment="1">
      <alignment horizontal="center" vertical="center"/>
      <protection/>
    </xf>
    <xf numFmtId="0" fontId="6" fillId="57" borderId="21" xfId="149" applyFont="1" applyFill="1" applyBorder="1" applyAlignment="1">
      <alignment vertical="center"/>
      <protection/>
    </xf>
    <xf numFmtId="0" fontId="68" fillId="0" borderId="21" xfId="149" applyFont="1" applyBorder="1" applyAlignment="1">
      <alignment vertical="center"/>
      <protection/>
    </xf>
    <xf numFmtId="3" fontId="5" fillId="0" borderId="21" xfId="182" applyNumberFormat="1" applyFont="1" applyBorder="1" applyAlignment="1">
      <alignment vertical="center"/>
      <protection/>
    </xf>
    <xf numFmtId="43" fontId="5" fillId="0" borderId="21" xfId="109" applyFont="1" applyFill="1" applyBorder="1" applyAlignment="1">
      <alignment vertical="center"/>
    </xf>
    <xf numFmtId="0" fontId="5" fillId="0" borderId="21" xfId="149" applyFont="1" applyBorder="1" applyAlignment="1">
      <alignment horizontal="justify" vertical="center"/>
      <protection/>
    </xf>
    <xf numFmtId="3" fontId="6" fillId="56" borderId="21" xfId="120" applyNumberFormat="1" applyFont="1" applyFill="1" applyBorder="1" applyAlignment="1">
      <alignment horizontal="right" vertical="center"/>
    </xf>
    <xf numFmtId="187" fontId="11" fillId="57" borderId="21" xfId="149" applyNumberFormat="1" applyFont="1" applyFill="1" applyBorder="1" applyAlignment="1">
      <alignment horizontal="center" vertical="center"/>
      <protection/>
    </xf>
    <xf numFmtId="187" fontId="5" fillId="57" borderId="21" xfId="149" applyNumberFormat="1" applyFont="1" applyFill="1" applyBorder="1" applyAlignment="1">
      <alignment vertical="center"/>
      <protection/>
    </xf>
    <xf numFmtId="187" fontId="6" fillId="58" borderId="0" xfId="120" applyNumberFormat="1" applyFont="1" applyFill="1" applyBorder="1" applyAlignment="1">
      <alignment vertical="center"/>
    </xf>
    <xf numFmtId="0" fontId="5" fillId="0" borderId="21" xfId="149" applyFont="1" applyBorder="1" applyAlignment="1">
      <alignment horizontal="center" vertical="center"/>
      <protection/>
    </xf>
    <xf numFmtId="43" fontId="5" fillId="0" borderId="21" xfId="109" applyFont="1" applyBorder="1" applyAlignment="1">
      <alignment horizontal="right" vertical="center"/>
    </xf>
    <xf numFmtId="3" fontId="5" fillId="0" borderId="21" xfId="149" applyNumberFormat="1" applyFont="1" applyBorder="1" applyAlignment="1">
      <alignment horizontal="center" vertical="center"/>
      <protection/>
    </xf>
    <xf numFmtId="3" fontId="5" fillId="0" borderId="21" xfId="149" applyNumberFormat="1" applyFont="1" applyBorder="1" applyAlignment="1">
      <alignment horizontal="right" vertical="center"/>
      <protection/>
    </xf>
    <xf numFmtId="0" fontId="11" fillId="0" borderId="21" xfId="149" applyFont="1" applyBorder="1" applyAlignment="1">
      <alignment horizontal="center" vertical="center"/>
      <protection/>
    </xf>
    <xf numFmtId="3" fontId="69" fillId="0" borderId="0" xfId="149" applyNumberFormat="1" applyFont="1" applyFill="1" applyBorder="1" applyAlignment="1">
      <alignment vertical="center"/>
      <protection/>
    </xf>
    <xf numFmtId="0" fontId="69" fillId="0" borderId="0" xfId="149" applyFont="1" applyFill="1" applyBorder="1" applyAlignment="1">
      <alignment vertical="center"/>
      <protection/>
    </xf>
    <xf numFmtId="187" fontId="69" fillId="0" borderId="0" xfId="149" applyNumberFormat="1" applyFont="1" applyFill="1" applyBorder="1" applyAlignment="1">
      <alignment vertical="center"/>
      <protection/>
    </xf>
    <xf numFmtId="0" fontId="70" fillId="0" borderId="0" xfId="149" applyFont="1" applyFill="1" applyBorder="1" applyAlignment="1">
      <alignment vertical="center"/>
      <protection/>
    </xf>
    <xf numFmtId="187" fontId="5" fillId="0" borderId="0" xfId="149" applyNumberFormat="1" applyFont="1" applyFill="1" applyBorder="1" applyAlignment="1">
      <alignment vertical="center"/>
      <protection/>
    </xf>
    <xf numFmtId="0" fontId="11" fillId="0" borderId="21" xfId="149" applyFont="1" applyFill="1" applyBorder="1" applyAlignment="1">
      <alignment horizontal="center" vertical="center"/>
      <protection/>
    </xf>
    <xf numFmtId="3" fontId="5" fillId="61" borderId="21" xfId="149" applyNumberFormat="1" applyFont="1" applyFill="1" applyBorder="1" applyAlignment="1">
      <alignment horizontal="center" vertical="center"/>
      <protection/>
    </xf>
    <xf numFmtId="0" fontId="5" fillId="0" borderId="21" xfId="149" applyFont="1" applyBorder="1" applyAlignment="1">
      <alignment horizontal="left" vertical="center"/>
      <protection/>
    </xf>
    <xf numFmtId="0" fontId="5" fillId="0" borderId="21" xfId="184" applyNumberFormat="1" applyFont="1" applyFill="1" applyBorder="1" applyAlignment="1">
      <alignment vertical="center"/>
      <protection/>
    </xf>
    <xf numFmtId="0" fontId="5" fillId="60" borderId="21" xfId="184" applyFont="1" applyFill="1" applyBorder="1" applyAlignment="1">
      <alignment horizontal="center" vertical="center"/>
      <protection/>
    </xf>
    <xf numFmtId="0" fontId="5" fillId="60" borderId="21" xfId="184" applyNumberFormat="1" applyFont="1" applyFill="1" applyBorder="1" applyAlignment="1">
      <alignment vertical="center"/>
      <protection/>
    </xf>
    <xf numFmtId="43" fontId="5" fillId="60" borderId="21" xfId="109" applyFont="1" applyFill="1" applyBorder="1" applyAlignment="1">
      <alignment horizontal="right" vertical="center"/>
    </xf>
    <xf numFmtId="3" fontId="5" fillId="60" borderId="21" xfId="149" applyNumberFormat="1" applyFont="1" applyFill="1" applyBorder="1" applyAlignment="1">
      <alignment horizontal="center" vertical="center"/>
      <protection/>
    </xf>
    <xf numFmtId="187" fontId="5" fillId="60" borderId="21" xfId="120" applyNumberFormat="1" applyFont="1" applyFill="1" applyBorder="1" applyAlignment="1">
      <alignment vertical="center"/>
    </xf>
    <xf numFmtId="0" fontId="5" fillId="61" borderId="21" xfId="184" applyFont="1" applyFill="1" applyBorder="1" applyAlignment="1">
      <alignment horizontal="center" vertical="center"/>
      <protection/>
    </xf>
    <xf numFmtId="0" fontId="5" fillId="60" borderId="21" xfId="184" applyFont="1" applyFill="1" applyBorder="1" applyAlignment="1">
      <alignment horizontal="left" vertical="center"/>
      <protection/>
    </xf>
    <xf numFmtId="3" fontId="5" fillId="60" borderId="21" xfId="158" applyNumberFormat="1" applyFont="1" applyFill="1" applyBorder="1" applyAlignment="1">
      <alignment horizontal="right" vertical="center"/>
      <protection/>
    </xf>
    <xf numFmtId="3" fontId="5" fillId="60" borderId="21" xfId="139" applyNumberFormat="1" applyFont="1" applyFill="1" applyBorder="1" applyAlignment="1">
      <alignment horizontal="center" vertical="center"/>
    </xf>
    <xf numFmtId="187" fontId="5" fillId="60" borderId="21" xfId="121" applyNumberFormat="1" applyFont="1" applyFill="1" applyBorder="1" applyAlignment="1">
      <alignment vertical="center"/>
    </xf>
    <xf numFmtId="0" fontId="5" fillId="0" borderId="21" xfId="158" applyFont="1" applyFill="1" applyBorder="1" applyAlignment="1">
      <alignment horizontal="center" vertical="center"/>
      <protection/>
    </xf>
    <xf numFmtId="0" fontId="5" fillId="0" borderId="21" xfId="158" applyFont="1" applyFill="1" applyBorder="1" applyAlignment="1">
      <alignment vertical="center"/>
      <protection/>
    </xf>
    <xf numFmtId="3" fontId="5" fillId="0" borderId="0" xfId="158" applyNumberFormat="1" applyFont="1" applyFill="1" applyBorder="1" applyAlignment="1">
      <alignment vertical="center"/>
      <protection/>
    </xf>
    <xf numFmtId="0" fontId="5" fillId="0" borderId="0" xfId="158" applyFont="1" applyFill="1" applyBorder="1" applyAlignment="1">
      <alignment vertical="center"/>
      <protection/>
    </xf>
    <xf numFmtId="3" fontId="5" fillId="58" borderId="21" xfId="158" applyNumberFormat="1" applyFont="1" applyFill="1" applyBorder="1" applyAlignment="1">
      <alignment horizontal="right" vertical="center"/>
      <protection/>
    </xf>
    <xf numFmtId="3" fontId="5" fillId="60" borderId="21" xfId="158" applyNumberFormat="1" applyFont="1" applyFill="1" applyBorder="1" applyAlignment="1">
      <alignment horizontal="center" vertical="center"/>
      <protection/>
    </xf>
    <xf numFmtId="0" fontId="5" fillId="60" borderId="21" xfId="158" applyFont="1" applyFill="1" applyBorder="1" applyAlignment="1">
      <alignment horizontal="left" vertical="center"/>
      <protection/>
    </xf>
    <xf numFmtId="3" fontId="5" fillId="0" borderId="21" xfId="158" applyNumberFormat="1" applyFont="1" applyFill="1" applyBorder="1" applyAlignment="1">
      <alignment horizontal="right" vertical="center"/>
      <protection/>
    </xf>
    <xf numFmtId="3" fontId="5" fillId="0" borderId="21" xfId="158" applyNumberFormat="1" applyFont="1" applyFill="1" applyBorder="1" applyAlignment="1">
      <alignment horizontal="center" vertical="center"/>
      <protection/>
    </xf>
    <xf numFmtId="187" fontId="5" fillId="0" borderId="21" xfId="121" applyNumberFormat="1" applyFont="1" applyFill="1" applyBorder="1" applyAlignment="1">
      <alignment vertical="center"/>
    </xf>
    <xf numFmtId="0" fontId="5" fillId="0" borderId="0" xfId="149" applyFont="1" applyAlignment="1">
      <alignment horizontal="center" vertical="center"/>
      <protection/>
    </xf>
    <xf numFmtId="43" fontId="5" fillId="0" borderId="0" xfId="109" applyFont="1" applyAlignment="1">
      <alignment horizontal="center" vertical="center"/>
    </xf>
    <xf numFmtId="0" fontId="5" fillId="0" borderId="0" xfId="149" applyFont="1" applyAlignment="1">
      <alignment horizontal="right" vertical="center"/>
      <protection/>
    </xf>
    <xf numFmtId="187" fontId="5" fillId="0" borderId="0" xfId="120" applyNumberFormat="1" applyFont="1" applyAlignment="1">
      <alignment vertical="center"/>
    </xf>
    <xf numFmtId="0" fontId="11" fillId="0" borderId="0" xfId="149" applyFont="1" applyAlignment="1">
      <alignment horizontal="center" vertical="center"/>
      <protection/>
    </xf>
    <xf numFmtId="0" fontId="10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3" xfId="0" applyFont="1" applyBorder="1" applyAlignment="1">
      <alignment horizontal="center" vertical="center"/>
    </xf>
    <xf numFmtId="187" fontId="51" fillId="0" borderId="21" xfId="109" applyNumberFormat="1" applyFont="1" applyBorder="1" applyAlignment="1">
      <alignment horizontal="center"/>
    </xf>
    <xf numFmtId="187" fontId="6" fillId="0" borderId="22" xfId="109" applyNumberFormat="1" applyFont="1" applyBorder="1" applyAlignment="1">
      <alignment horizontal="center"/>
    </xf>
    <xf numFmtId="3" fontId="6" fillId="0" borderId="23" xfId="109" applyNumberFormat="1" applyFont="1" applyBorder="1" applyAlignment="1">
      <alignment horizontal="center"/>
    </xf>
    <xf numFmtId="187" fontId="6" fillId="0" borderId="24" xfId="109" applyNumberFormat="1" applyFont="1" applyBorder="1" applyAlignment="1">
      <alignment horizontal="center"/>
    </xf>
    <xf numFmtId="187" fontId="6" fillId="0" borderId="21" xfId="109" applyNumberFormat="1" applyFont="1" applyBorder="1" applyAlignment="1">
      <alignment horizontal="center"/>
    </xf>
    <xf numFmtId="0" fontId="6" fillId="62" borderId="22" xfId="0" applyFont="1" applyFill="1" applyBorder="1" applyAlignment="1">
      <alignment horizontal="center"/>
    </xf>
    <xf numFmtId="0" fontId="6" fillId="62" borderId="22" xfId="0" applyFont="1" applyFill="1" applyBorder="1" applyAlignment="1">
      <alignment/>
    </xf>
    <xf numFmtId="3" fontId="6" fillId="62" borderId="22" xfId="0" applyNumberFormat="1" applyFont="1" applyFill="1" applyBorder="1" applyAlignment="1">
      <alignment horizontal="center"/>
    </xf>
    <xf numFmtId="3" fontId="6" fillId="62" borderId="22" xfId="0" applyNumberFormat="1" applyFont="1" applyFill="1" applyBorder="1" applyAlignment="1">
      <alignment horizontal="right"/>
    </xf>
    <xf numFmtId="3" fontId="6" fillId="62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25" xfId="184" applyNumberFormat="1" applyFont="1" applyFill="1" applyBorder="1" applyAlignment="1">
      <alignment horizontal="center"/>
      <protection/>
    </xf>
    <xf numFmtId="3" fontId="5" fillId="0" borderId="25" xfId="184" applyNumberFormat="1" applyFont="1" applyFill="1" applyBorder="1" applyAlignment="1">
      <alignment horizontal="left"/>
      <protection/>
    </xf>
    <xf numFmtId="3" fontId="5" fillId="0" borderId="25" xfId="109" applyNumberFormat="1" applyFont="1" applyFill="1" applyBorder="1" applyAlignment="1">
      <alignment horizontal="center"/>
    </xf>
    <xf numFmtId="3" fontId="5" fillId="0" borderId="25" xfId="181" applyNumberFormat="1" applyFont="1" applyFill="1" applyBorder="1" applyAlignment="1">
      <alignment horizontal="center"/>
      <protection/>
    </xf>
    <xf numFmtId="3" fontId="5" fillId="0" borderId="25" xfId="109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3" fontId="5" fillId="0" borderId="26" xfId="184" applyNumberFormat="1" applyFont="1" applyFill="1" applyBorder="1" applyAlignment="1">
      <alignment horizontal="center"/>
      <protection/>
    </xf>
    <xf numFmtId="3" fontId="5" fillId="0" borderId="26" xfId="184" applyNumberFormat="1" applyFont="1" applyFill="1" applyBorder="1" applyAlignment="1">
      <alignment horizontal="left"/>
      <protection/>
    </xf>
    <xf numFmtId="3" fontId="5" fillId="0" borderId="26" xfId="109" applyNumberFormat="1" applyFont="1" applyFill="1" applyBorder="1" applyAlignment="1">
      <alignment horizontal="center"/>
    </xf>
    <xf numFmtId="3" fontId="5" fillId="0" borderId="26" xfId="181" applyNumberFormat="1" applyFont="1" applyFill="1" applyBorder="1" applyAlignment="1">
      <alignment horizontal="center"/>
      <protection/>
    </xf>
    <xf numFmtId="3" fontId="5" fillId="0" borderId="26" xfId="109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17" fontId="5" fillId="0" borderId="25" xfId="0" applyNumberFormat="1" applyFont="1" applyFill="1" applyBorder="1" applyAlignment="1" quotePrefix="1">
      <alignment horizontal="center"/>
    </xf>
    <xf numFmtId="3" fontId="5" fillId="0" borderId="27" xfId="184" applyNumberFormat="1" applyFont="1" applyFill="1" applyBorder="1" applyAlignment="1">
      <alignment horizontal="center"/>
      <protection/>
    </xf>
    <xf numFmtId="0" fontId="5" fillId="0" borderId="27" xfId="0" applyFont="1" applyFill="1" applyBorder="1" applyAlignment="1">
      <alignment horizontal="center"/>
    </xf>
    <xf numFmtId="0" fontId="5" fillId="0" borderId="26" xfId="184" applyFont="1" applyFill="1" applyBorder="1" applyAlignment="1">
      <alignment horizontal="center"/>
      <protection/>
    </xf>
    <xf numFmtId="0" fontId="5" fillId="0" borderId="26" xfId="184" applyFont="1" applyFill="1" applyBorder="1" applyAlignment="1">
      <alignment horizontal="left"/>
      <protection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24" xfId="109" applyNumberFormat="1" applyFont="1" applyBorder="1" applyAlignment="1">
      <alignment horizontal="center"/>
    </xf>
    <xf numFmtId="0" fontId="6" fillId="63" borderId="24" xfId="0" applyFont="1" applyFill="1" applyBorder="1" applyAlignment="1">
      <alignment horizontal="center"/>
    </xf>
    <xf numFmtId="0" fontId="6" fillId="63" borderId="24" xfId="0" applyFont="1" applyFill="1" applyBorder="1" applyAlignment="1">
      <alignment/>
    </xf>
    <xf numFmtId="3" fontId="6" fillId="63" borderId="24" xfId="0" applyNumberFormat="1" applyFont="1" applyFill="1" applyBorder="1" applyAlignment="1">
      <alignment horizontal="center"/>
    </xf>
    <xf numFmtId="3" fontId="6" fillId="63" borderId="21" xfId="0" applyNumberFormat="1" applyFont="1" applyFill="1" applyBorder="1" applyAlignment="1">
      <alignment horizontal="center"/>
    </xf>
    <xf numFmtId="3" fontId="6" fillId="63" borderId="21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25" xfId="139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right"/>
    </xf>
    <xf numFmtId="3" fontId="5" fillId="0" borderId="26" xfId="139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center"/>
    </xf>
    <xf numFmtId="3" fontId="5" fillId="0" borderId="26" xfId="181" applyNumberFormat="1" applyFont="1" applyFill="1" applyBorder="1" applyAlignment="1">
      <alignment horizontal="right"/>
      <protection/>
    </xf>
    <xf numFmtId="0" fontId="5" fillId="0" borderId="22" xfId="0" applyFont="1" applyBorder="1" applyAlignment="1">
      <alignment/>
    </xf>
    <xf numFmtId="3" fontId="6" fillId="0" borderId="21" xfId="109" applyNumberFormat="1" applyFont="1" applyBorder="1" applyAlignment="1">
      <alignment horizontal="center"/>
    </xf>
    <xf numFmtId="0" fontId="6" fillId="64" borderId="23" xfId="0" applyFont="1" applyFill="1" applyBorder="1" applyAlignment="1">
      <alignment horizontal="center"/>
    </xf>
    <xf numFmtId="0" fontId="6" fillId="64" borderId="24" xfId="0" applyFont="1" applyFill="1" applyBorder="1" applyAlignment="1">
      <alignment horizontal="center"/>
    </xf>
    <xf numFmtId="0" fontId="6" fillId="64" borderId="24" xfId="0" applyFont="1" applyFill="1" applyBorder="1" applyAlignment="1">
      <alignment/>
    </xf>
    <xf numFmtId="3" fontId="6" fillId="64" borderId="24" xfId="0" applyNumberFormat="1" applyFont="1" applyFill="1" applyBorder="1" applyAlignment="1">
      <alignment horizontal="center"/>
    </xf>
    <xf numFmtId="3" fontId="6" fillId="64" borderId="24" xfId="0" applyNumberFormat="1" applyFont="1" applyFill="1" applyBorder="1" applyAlignment="1">
      <alignment horizontal="right"/>
    </xf>
    <xf numFmtId="3" fontId="6" fillId="64" borderId="23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5" xfId="184" applyFont="1" applyFill="1" applyBorder="1" applyAlignment="1">
      <alignment horizontal="center"/>
      <protection/>
    </xf>
    <xf numFmtId="0" fontId="5" fillId="0" borderId="25" xfId="184" applyFont="1" applyFill="1" applyBorder="1" applyAlignment="1">
      <alignment horizontal="left"/>
      <protection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6" fillId="65" borderId="22" xfId="0" applyFont="1" applyFill="1" applyBorder="1" applyAlignment="1">
      <alignment horizontal="center"/>
    </xf>
    <xf numFmtId="0" fontId="6" fillId="65" borderId="24" xfId="0" applyFont="1" applyFill="1" applyBorder="1" applyAlignment="1">
      <alignment horizontal="center"/>
    </xf>
    <xf numFmtId="0" fontId="6" fillId="65" borderId="24" xfId="0" applyFont="1" applyFill="1" applyBorder="1" applyAlignment="1">
      <alignment horizontal="left"/>
    </xf>
    <xf numFmtId="3" fontId="6" fillId="65" borderId="24" xfId="109" applyNumberFormat="1" applyFont="1" applyFill="1" applyBorder="1" applyAlignment="1">
      <alignment horizontal="center"/>
    </xf>
    <xf numFmtId="3" fontId="6" fillId="65" borderId="24" xfId="109" applyNumberFormat="1" applyFont="1" applyFill="1" applyBorder="1" applyAlignment="1">
      <alignment horizontal="right"/>
    </xf>
    <xf numFmtId="3" fontId="6" fillId="65" borderId="23" xfId="109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60" borderId="24" xfId="0" applyFont="1" applyFill="1" applyBorder="1" applyAlignment="1">
      <alignment horizontal="center"/>
    </xf>
    <xf numFmtId="0" fontId="6" fillId="60" borderId="24" xfId="0" applyFont="1" applyFill="1" applyBorder="1" applyAlignment="1">
      <alignment/>
    </xf>
    <xf numFmtId="3" fontId="6" fillId="60" borderId="24" xfId="0" applyNumberFormat="1" applyFont="1" applyFill="1" applyBorder="1" applyAlignment="1">
      <alignment horizontal="center"/>
    </xf>
    <xf numFmtId="3" fontId="6" fillId="60" borderId="24" xfId="0" applyNumberFormat="1" applyFont="1" applyFill="1" applyBorder="1" applyAlignment="1">
      <alignment horizontal="right"/>
    </xf>
    <xf numFmtId="3" fontId="6" fillId="60" borderId="23" xfId="0" applyNumberFormat="1" applyFont="1" applyFill="1" applyBorder="1" applyAlignment="1">
      <alignment horizontal="center"/>
    </xf>
    <xf numFmtId="0" fontId="6" fillId="66" borderId="24" xfId="0" applyFont="1" applyFill="1" applyBorder="1" applyAlignment="1">
      <alignment horizontal="center"/>
    </xf>
    <xf numFmtId="0" fontId="6" fillId="66" borderId="24" xfId="0" applyFont="1" applyFill="1" applyBorder="1" applyAlignment="1">
      <alignment/>
    </xf>
    <xf numFmtId="3" fontId="6" fillId="66" borderId="24" xfId="0" applyNumberFormat="1" applyFont="1" applyFill="1" applyBorder="1" applyAlignment="1">
      <alignment horizontal="center"/>
    </xf>
    <xf numFmtId="3" fontId="6" fillId="66" borderId="24" xfId="0" applyNumberFormat="1" applyFont="1" applyFill="1" applyBorder="1" applyAlignment="1">
      <alignment horizontal="right"/>
    </xf>
    <xf numFmtId="3" fontId="6" fillId="66" borderId="21" xfId="0" applyNumberFormat="1" applyFont="1" applyFill="1" applyBorder="1" applyAlignment="1">
      <alignment horizontal="center"/>
    </xf>
    <xf numFmtId="0" fontId="5" fillId="0" borderId="25" xfId="182" applyFont="1" applyBorder="1" applyAlignment="1">
      <alignment/>
      <protection/>
    </xf>
    <xf numFmtId="0" fontId="5" fillId="0" borderId="26" xfId="182" applyFont="1" applyBorder="1" applyAlignment="1">
      <alignment/>
      <protection/>
    </xf>
    <xf numFmtId="0" fontId="5" fillId="0" borderId="25" xfId="182" applyFont="1" applyFill="1" applyBorder="1" applyAlignment="1">
      <alignment/>
      <protection/>
    </xf>
    <xf numFmtId="0" fontId="5" fillId="0" borderId="26" xfId="182" applyFont="1" applyFill="1" applyBorder="1" applyAlignment="1">
      <alignment/>
      <protection/>
    </xf>
    <xf numFmtId="0" fontId="5" fillId="0" borderId="25" xfId="181" applyFont="1" applyFill="1" applyBorder="1" applyAlignment="1">
      <alignment/>
      <protection/>
    </xf>
    <xf numFmtId="3" fontId="5" fillId="0" borderId="25" xfId="0" applyNumberFormat="1" applyFont="1" applyBorder="1" applyAlignment="1">
      <alignment horizontal="center"/>
    </xf>
    <xf numFmtId="3" fontId="5" fillId="0" borderId="25" xfId="181" applyNumberFormat="1" applyFont="1" applyFill="1" applyBorder="1" applyAlignment="1">
      <alignment horizontal="right"/>
      <protection/>
    </xf>
    <xf numFmtId="0" fontId="5" fillId="0" borderId="26" xfId="181" applyFont="1" applyFill="1" applyBorder="1" applyAlignment="1">
      <alignment/>
      <protection/>
    </xf>
    <xf numFmtId="3" fontId="5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6" fillId="67" borderId="24" xfId="0" applyFont="1" applyFill="1" applyBorder="1" applyAlignment="1">
      <alignment horizontal="center"/>
    </xf>
    <xf numFmtId="0" fontId="6" fillId="67" borderId="24" xfId="0" applyFont="1" applyFill="1" applyBorder="1" applyAlignment="1">
      <alignment/>
    </xf>
    <xf numFmtId="3" fontId="6" fillId="67" borderId="24" xfId="0" applyNumberFormat="1" applyFont="1" applyFill="1" applyBorder="1" applyAlignment="1">
      <alignment horizontal="center"/>
    </xf>
    <xf numFmtId="3" fontId="6" fillId="67" borderId="24" xfId="0" applyNumberFormat="1" applyFont="1" applyFill="1" applyBorder="1" applyAlignment="1">
      <alignment horizontal="right"/>
    </xf>
    <xf numFmtId="3" fontId="6" fillId="67" borderId="23" xfId="0" applyNumberFormat="1" applyFont="1" applyFill="1" applyBorder="1" applyAlignment="1">
      <alignment horizontal="center"/>
    </xf>
    <xf numFmtId="0" fontId="5" fillId="0" borderId="25" xfId="181" applyFont="1" applyFill="1" applyBorder="1" applyAlignment="1">
      <alignment horizontal="center"/>
      <protection/>
    </xf>
    <xf numFmtId="0" fontId="5" fillId="0" borderId="25" xfId="0" applyFont="1" applyBorder="1" applyAlignment="1">
      <alignment horizontal="justify"/>
    </xf>
    <xf numFmtId="3" fontId="5" fillId="0" borderId="25" xfId="0" applyNumberFormat="1" applyFont="1" applyBorder="1" applyAlignment="1">
      <alignment/>
    </xf>
    <xf numFmtId="0" fontId="5" fillId="0" borderId="26" xfId="181" applyFont="1" applyFill="1" applyBorder="1" applyAlignment="1">
      <alignment horizontal="center"/>
      <protection/>
    </xf>
    <xf numFmtId="0" fontId="5" fillId="0" borderId="26" xfId="0" applyFont="1" applyBorder="1" applyAlignment="1">
      <alignment horizontal="justify"/>
    </xf>
    <xf numFmtId="3" fontId="5" fillId="0" borderId="26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8" xfId="184" applyFont="1" applyFill="1" applyBorder="1" applyAlignment="1">
      <alignment horizontal="center"/>
      <protection/>
    </xf>
    <xf numFmtId="3" fontId="5" fillId="0" borderId="28" xfId="184" applyNumberFormat="1" applyFont="1" applyFill="1" applyBorder="1" applyAlignment="1">
      <alignment horizontal="center"/>
      <protection/>
    </xf>
    <xf numFmtId="3" fontId="5" fillId="0" borderId="28" xfId="0" applyNumberFormat="1" applyFont="1" applyBorder="1" applyAlignment="1">
      <alignment horizontal="center"/>
    </xf>
    <xf numFmtId="3" fontId="5" fillId="0" borderId="28" xfId="181" applyNumberFormat="1" applyFont="1" applyFill="1" applyBorder="1" applyAlignment="1">
      <alignment horizontal="center"/>
      <protection/>
    </xf>
    <xf numFmtId="3" fontId="5" fillId="0" borderId="28" xfId="0" applyNumberFormat="1" applyFont="1" applyFill="1" applyBorder="1" applyAlignment="1">
      <alignment horizontal="right"/>
    </xf>
    <xf numFmtId="3" fontId="5" fillId="0" borderId="28" xfId="181" applyNumberFormat="1" applyFont="1" applyFill="1" applyBorder="1" applyAlignment="1">
      <alignment horizontal="right"/>
      <protection/>
    </xf>
    <xf numFmtId="0" fontId="5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28" borderId="24" xfId="0" applyFont="1" applyFill="1" applyBorder="1" applyAlignment="1">
      <alignment horizontal="center"/>
    </xf>
    <xf numFmtId="0" fontId="6" fillId="28" borderId="24" xfId="0" applyFont="1" applyFill="1" applyBorder="1" applyAlignment="1">
      <alignment/>
    </xf>
    <xf numFmtId="3" fontId="6" fillId="28" borderId="24" xfId="109" applyNumberFormat="1" applyFont="1" applyFill="1" applyBorder="1" applyAlignment="1">
      <alignment horizontal="center"/>
    </xf>
    <xf numFmtId="3" fontId="6" fillId="28" borderId="24" xfId="109" applyNumberFormat="1" applyFont="1" applyFill="1" applyBorder="1" applyAlignment="1">
      <alignment horizontal="right"/>
    </xf>
    <xf numFmtId="3" fontId="6" fillId="28" borderId="21" xfId="109" applyNumberFormat="1" applyFont="1" applyFill="1" applyBorder="1" applyAlignment="1">
      <alignment horizontal="center"/>
    </xf>
    <xf numFmtId="3" fontId="5" fillId="0" borderId="25" xfId="109" applyNumberFormat="1" applyFont="1" applyFill="1" applyBorder="1" applyAlignment="1">
      <alignment/>
    </xf>
    <xf numFmtId="3" fontId="5" fillId="0" borderId="25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3" fontId="5" fillId="0" borderId="26" xfId="109" applyNumberFormat="1" applyFont="1" applyFill="1" applyBorder="1" applyAlignment="1">
      <alignment/>
    </xf>
    <xf numFmtId="3" fontId="5" fillId="0" borderId="26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3" fontId="14" fillId="0" borderId="25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187" fontId="6" fillId="0" borderId="23" xfId="109" applyNumberFormat="1" applyFont="1" applyBorder="1" applyAlignment="1">
      <alignment horizontal="center"/>
    </xf>
    <xf numFmtId="0" fontId="6" fillId="68" borderId="24" xfId="0" applyFont="1" applyFill="1" applyBorder="1" applyAlignment="1">
      <alignment horizontal="center"/>
    </xf>
    <xf numFmtId="0" fontId="6" fillId="68" borderId="24" xfId="0" applyFont="1" applyFill="1" applyBorder="1" applyAlignment="1">
      <alignment/>
    </xf>
    <xf numFmtId="3" fontId="6" fillId="68" borderId="24" xfId="0" applyNumberFormat="1" applyFont="1" applyFill="1" applyBorder="1" applyAlignment="1">
      <alignment horizontal="center"/>
    </xf>
    <xf numFmtId="3" fontId="6" fillId="68" borderId="24" xfId="0" applyNumberFormat="1" applyFont="1" applyFill="1" applyBorder="1" applyAlignment="1">
      <alignment horizontal="right"/>
    </xf>
    <xf numFmtId="3" fontId="6" fillId="68" borderId="23" xfId="0" applyNumberFormat="1" applyFont="1" applyFill="1" applyBorder="1" applyAlignment="1">
      <alignment horizontal="center"/>
    </xf>
    <xf numFmtId="0" fontId="6" fillId="69" borderId="24" xfId="0" applyFont="1" applyFill="1" applyBorder="1" applyAlignment="1">
      <alignment horizontal="center"/>
    </xf>
    <xf numFmtId="0" fontId="6" fillId="69" borderId="24" xfId="0" applyFont="1" applyFill="1" applyBorder="1" applyAlignment="1">
      <alignment/>
    </xf>
    <xf numFmtId="3" fontId="6" fillId="69" borderId="24" xfId="0" applyNumberFormat="1" applyFont="1" applyFill="1" applyBorder="1" applyAlignment="1">
      <alignment horizontal="center"/>
    </xf>
    <xf numFmtId="3" fontId="6" fillId="69" borderId="24" xfId="0" applyNumberFormat="1" applyFont="1" applyFill="1" applyBorder="1" applyAlignment="1">
      <alignment horizontal="right"/>
    </xf>
    <xf numFmtId="3" fontId="6" fillId="69" borderId="23" xfId="0" applyNumberFormat="1" applyFont="1" applyFill="1" applyBorder="1" applyAlignment="1">
      <alignment horizontal="center"/>
    </xf>
    <xf numFmtId="0" fontId="5" fillId="0" borderId="28" xfId="184" applyFont="1" applyFill="1" applyBorder="1" applyAlignment="1">
      <alignment horizontal="left"/>
      <protection/>
    </xf>
    <xf numFmtId="0" fontId="5" fillId="0" borderId="27" xfId="0" applyFont="1" applyBorder="1" applyAlignment="1">
      <alignment horizontal="center"/>
    </xf>
    <xf numFmtId="3" fontId="5" fillId="0" borderId="27" xfId="109" applyNumberFormat="1" applyFont="1" applyFill="1" applyBorder="1" applyAlignment="1">
      <alignment/>
    </xf>
    <xf numFmtId="0" fontId="5" fillId="0" borderId="0" xfId="181" applyFont="1" applyFill="1" applyBorder="1" applyAlignment="1">
      <alignment horizontal="center"/>
      <protection/>
    </xf>
    <xf numFmtId="0" fontId="5" fillId="0" borderId="0" xfId="184" applyFont="1" applyFill="1" applyBorder="1" applyAlignment="1">
      <alignment horizontal="left"/>
      <protection/>
    </xf>
    <xf numFmtId="0" fontId="5" fillId="0" borderId="0" xfId="184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3" fontId="5" fillId="0" borderId="0" xfId="181" applyNumberFormat="1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181" applyNumberFormat="1" applyFont="1" applyFill="1" applyBorder="1" applyAlignment="1">
      <alignment horizontal="right"/>
      <protection/>
    </xf>
    <xf numFmtId="187" fontId="5" fillId="0" borderId="25" xfId="79" applyNumberFormat="1" applyFont="1" applyFill="1" applyBorder="1" applyAlignment="1">
      <alignment/>
    </xf>
    <xf numFmtId="17" fontId="5" fillId="0" borderId="25" xfId="0" applyNumberFormat="1" applyFont="1" applyFill="1" applyBorder="1" applyAlignment="1">
      <alignment horizontal="center"/>
    </xf>
    <xf numFmtId="4" fontId="5" fillId="0" borderId="26" xfId="109" applyNumberFormat="1" applyFont="1" applyFill="1" applyBorder="1" applyAlignment="1">
      <alignment horizontal="right"/>
    </xf>
    <xf numFmtId="3" fontId="6" fillId="60" borderId="29" xfId="149" applyNumberFormat="1" applyFont="1" applyFill="1" applyBorder="1" applyAlignment="1">
      <alignment horizontal="center" vertical="center" wrapText="1"/>
      <protection/>
    </xf>
    <xf numFmtId="0" fontId="4" fillId="0" borderId="30" xfId="149" applyFont="1" applyBorder="1" applyAlignment="1">
      <alignment horizontal="center" vertical="center"/>
      <protection/>
    </xf>
    <xf numFmtId="0" fontId="6" fillId="0" borderId="31" xfId="149" applyFont="1" applyBorder="1" applyAlignment="1">
      <alignment horizontal="center" vertical="center"/>
      <protection/>
    </xf>
    <xf numFmtId="0" fontId="6" fillId="0" borderId="32" xfId="149" applyFont="1" applyBorder="1" applyAlignment="1">
      <alignment horizontal="center" vertical="center"/>
      <protection/>
    </xf>
    <xf numFmtId="187" fontId="6" fillId="0" borderId="31" xfId="120" applyNumberFormat="1" applyFont="1" applyBorder="1" applyAlignment="1">
      <alignment horizontal="center" vertical="center"/>
    </xf>
    <xf numFmtId="187" fontId="6" fillId="0" borderId="4" xfId="120" applyNumberFormat="1" applyFont="1" applyBorder="1" applyAlignment="1">
      <alignment horizontal="center" vertical="center"/>
    </xf>
    <xf numFmtId="187" fontId="6" fillId="0" borderId="32" xfId="120" applyNumberFormat="1" applyFont="1" applyBorder="1" applyAlignment="1">
      <alignment horizontal="center" vertical="center"/>
    </xf>
    <xf numFmtId="0" fontId="6" fillId="0" borderId="21" xfId="149" applyFont="1" applyBorder="1" applyAlignment="1">
      <alignment horizontal="center" vertical="center"/>
      <protection/>
    </xf>
    <xf numFmtId="0" fontId="6" fillId="0" borderId="22" xfId="149" applyFont="1" applyBorder="1" applyAlignment="1">
      <alignment horizontal="center" vertical="center" wrapText="1"/>
      <protection/>
    </xf>
    <xf numFmtId="0" fontId="6" fillId="0" borderId="23" xfId="149" applyFont="1" applyBorder="1" applyAlignment="1">
      <alignment horizontal="center" vertical="center" wrapText="1"/>
      <protection/>
    </xf>
    <xf numFmtId="0" fontId="7" fillId="0" borderId="22" xfId="149" applyFont="1" applyBorder="1" applyAlignment="1">
      <alignment horizontal="center" vertical="center" wrapText="1"/>
      <protection/>
    </xf>
    <xf numFmtId="0" fontId="7" fillId="0" borderId="24" xfId="149" applyFont="1" applyBorder="1" applyAlignment="1">
      <alignment horizontal="center" vertical="center" wrapText="1"/>
      <protection/>
    </xf>
    <xf numFmtId="187" fontId="6" fillId="0" borderId="21" xfId="149" applyNumberFormat="1" applyFont="1" applyBorder="1" applyAlignment="1">
      <alignment horizontal="center" vertical="center"/>
      <protection/>
    </xf>
    <xf numFmtId="187" fontId="6" fillId="0" borderId="22" xfId="149" applyNumberFormat="1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87" fontId="6" fillId="0" borderId="31" xfId="109" applyNumberFormat="1" applyFont="1" applyBorder="1" applyAlignment="1">
      <alignment horizontal="center"/>
    </xf>
    <xf numFmtId="187" fontId="6" fillId="0" borderId="32" xfId="109" applyNumberFormat="1" applyFont="1" applyBorder="1" applyAlignment="1">
      <alignment horizontal="center"/>
    </xf>
    <xf numFmtId="187" fontId="6" fillId="0" borderId="4" xfId="109" applyNumberFormat="1" applyFont="1" applyBorder="1" applyAlignment="1">
      <alignment horizontal="center"/>
    </xf>
  </cellXfs>
  <cellStyles count="2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75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Comma" xfId="79"/>
    <cellStyle name="Comma [0]" xfId="80"/>
    <cellStyle name="Comma 2" xfId="81"/>
    <cellStyle name="Currency" xfId="82"/>
    <cellStyle name="Currency [0]" xfId="83"/>
    <cellStyle name="Explanatory Text" xfId="84"/>
    <cellStyle name="Good" xfId="85"/>
    <cellStyle name="Header1" xfId="86"/>
    <cellStyle name="Header2" xfId="87"/>
    <cellStyle name="Heading 1" xfId="88"/>
    <cellStyle name="Heading 2" xfId="89"/>
    <cellStyle name="Heading 3" xfId="90"/>
    <cellStyle name="Heading 4" xfId="91"/>
    <cellStyle name="Input" xfId="92"/>
    <cellStyle name="Linked Cell" xfId="93"/>
    <cellStyle name="Neutral" xfId="94"/>
    <cellStyle name="Normal 2" xfId="95"/>
    <cellStyle name="Normal 2 2" xfId="96"/>
    <cellStyle name="Note" xfId="97"/>
    <cellStyle name="Output" xfId="98"/>
    <cellStyle name="Percent" xfId="99"/>
    <cellStyle name="Title" xfId="100"/>
    <cellStyle name="Total" xfId="101"/>
    <cellStyle name="Warning Text" xfId="102"/>
    <cellStyle name="การคำนวณ" xfId="103"/>
    <cellStyle name="การคำนวณ 2" xfId="104"/>
    <cellStyle name="ข้อความเตือน" xfId="105"/>
    <cellStyle name="ข้อความเตือน 2" xfId="106"/>
    <cellStyle name="ข้อความอธิบาย" xfId="107"/>
    <cellStyle name="ข้อความอธิบาย 2" xfId="108"/>
    <cellStyle name="เครื่องหมายจุลภาค 10" xfId="109"/>
    <cellStyle name="เครื่องหมายจุลภาค 10 2" xfId="110"/>
    <cellStyle name="เครื่องหมายจุลภาค 10 3" xfId="111"/>
    <cellStyle name="เครื่องหมายจุลภาค 11" xfId="112"/>
    <cellStyle name="เครื่องหมายจุลภาค 12" xfId="113"/>
    <cellStyle name="เครื่องหมายจุลภาค 12 2" xfId="114"/>
    <cellStyle name="เครื่องหมายจุลภาค 13" xfId="115"/>
    <cellStyle name="เครื่องหมายจุลภาค 2" xfId="116"/>
    <cellStyle name="เครื่องหมายจุลภาค 2 10" xfId="117"/>
    <cellStyle name="เครื่องหมายจุลภาค 2 11" xfId="118"/>
    <cellStyle name="เครื่องหมายจุลภาค 2 12" xfId="119"/>
    <cellStyle name="เครื่องหมายจุลภาค 2 2" xfId="120"/>
    <cellStyle name="เครื่องหมายจุลภาค 2 2 2" xfId="121"/>
    <cellStyle name="เครื่องหมายจุลภาค 2 3" xfId="122"/>
    <cellStyle name="เครื่องหมายจุลภาค 2 4" xfId="123"/>
    <cellStyle name="เครื่องหมายจุลภาค 2 5" xfId="124"/>
    <cellStyle name="เครื่องหมายจุลภาค 2 6" xfId="125"/>
    <cellStyle name="เครื่องหมายจุลภาค 2 7" xfId="126"/>
    <cellStyle name="เครื่องหมายจุลภาค 2 8" xfId="127"/>
    <cellStyle name="เครื่องหมายจุลภาค 2 9" xfId="128"/>
    <cellStyle name="เครื่องหมายจุลภาค 3" xfId="129"/>
    <cellStyle name="เครื่องหมายจุลภาค 4" xfId="130"/>
    <cellStyle name="เครื่องหมายจุลภาค 4 2" xfId="131"/>
    <cellStyle name="เครื่องหมายจุลภาค 5" xfId="132"/>
    <cellStyle name="เครื่องหมายจุลภาค 5 2" xfId="133"/>
    <cellStyle name="เครื่องหมายจุลภาค 6" xfId="134"/>
    <cellStyle name="เครื่องหมายจุลภาค 7" xfId="135"/>
    <cellStyle name="เครื่องหมายจุลภาค 8" xfId="136"/>
    <cellStyle name="เครื่องหมายจุลภาค 8 2" xfId="137"/>
    <cellStyle name="เครื่องหมายจุลภาค 9" xfId="138"/>
    <cellStyle name="เครื่องหมายจุลภาค_สื่อการสอน+ปรับปรุงหลักสูตร" xfId="139"/>
    <cellStyle name="ชื่อเรื่อง" xfId="140"/>
    <cellStyle name="ชื่อเรื่อง 2" xfId="141"/>
    <cellStyle name="เซลล์ตรวจสอบ" xfId="142"/>
    <cellStyle name="เซลล์ตรวจสอบ 2" xfId="143"/>
    <cellStyle name="เซลล์ที่มีการเชื่อมโยง" xfId="144"/>
    <cellStyle name="เซลล์ที่มีการเชื่อมโยง 2" xfId="145"/>
    <cellStyle name="ดี" xfId="146"/>
    <cellStyle name="ดี 2" xfId="147"/>
    <cellStyle name="น้บะภฒ_95" xfId="148"/>
    <cellStyle name="ปกติ 10" xfId="149"/>
    <cellStyle name="ปกติ 10 2" xfId="150"/>
    <cellStyle name="ปกติ 10 3" xfId="151"/>
    <cellStyle name="ปกติ 10 3 2" xfId="152"/>
    <cellStyle name="ปกติ 11" xfId="153"/>
    <cellStyle name="ปกติ 11 2" xfId="154"/>
    <cellStyle name="ปกติ 11 2 2" xfId="155"/>
    <cellStyle name="ปกติ 11 3" xfId="156"/>
    <cellStyle name="ปกติ 12" xfId="157"/>
    <cellStyle name="ปกติ 2" xfId="158"/>
    <cellStyle name="ปกติ 2 10" xfId="159"/>
    <cellStyle name="ปกติ 2 11" xfId="160"/>
    <cellStyle name="ปกติ 2 12" xfId="161"/>
    <cellStyle name="ปกติ 2 13" xfId="162"/>
    <cellStyle name="ปกติ 2 2" xfId="163"/>
    <cellStyle name="ปกติ 2 2 2" xfId="164"/>
    <cellStyle name="ปกติ 2 3" xfId="165"/>
    <cellStyle name="ปกติ 2 4" xfId="166"/>
    <cellStyle name="ปกติ 2 5" xfId="167"/>
    <cellStyle name="ปกติ 2 6" xfId="168"/>
    <cellStyle name="ปกติ 2 7" xfId="169"/>
    <cellStyle name="ปกติ 2 8" xfId="170"/>
    <cellStyle name="ปกติ 2 9" xfId="171"/>
    <cellStyle name="ปกติ 3" xfId="172"/>
    <cellStyle name="ปกติ 4" xfId="173"/>
    <cellStyle name="ปกติ 4 2" xfId="174"/>
    <cellStyle name="ปกติ 5" xfId="175"/>
    <cellStyle name="ปกติ 5 2" xfId="176"/>
    <cellStyle name="ปกติ 6" xfId="177"/>
    <cellStyle name="ปกติ 7" xfId="178"/>
    <cellStyle name="ปกติ 8" xfId="179"/>
    <cellStyle name="ปกติ 9" xfId="180"/>
    <cellStyle name="ปกติ_โครงการงานบริการวิชาการแก่ชุมชน 2547" xfId="181"/>
    <cellStyle name="ปกติ_จำแนกรายการรายจ่าย" xfId="182"/>
    <cellStyle name="ปกติ_รายละเอียด(แก้ไข)2" xfId="183"/>
    <cellStyle name="ปกติ_สื่อการสอน+ปรับปรุงหลักสูตร" xfId="184"/>
    <cellStyle name="ปกติ_หมวดค่าตอบแทนใช้สอย" xfId="185"/>
    <cellStyle name="ป้อนค่า" xfId="186"/>
    <cellStyle name="ป้อนค่า 2" xfId="187"/>
    <cellStyle name="ปานกลาง" xfId="188"/>
    <cellStyle name="ปานกลาง 2" xfId="189"/>
    <cellStyle name="เปอร์เซ็นต์ 2" xfId="190"/>
    <cellStyle name="ผลรวม" xfId="191"/>
    <cellStyle name="ผลรวม 2" xfId="192"/>
    <cellStyle name="แย่" xfId="193"/>
    <cellStyle name="แย่ 2" xfId="194"/>
    <cellStyle name="ฤธถ [0]_95" xfId="195"/>
    <cellStyle name="ฤธถ_95" xfId="196"/>
    <cellStyle name="ล๋ศญ [0]_95" xfId="197"/>
    <cellStyle name="ล๋ศญ_95" xfId="198"/>
    <cellStyle name="วฅมุ_4ฟ๙ฝวภ๛" xfId="199"/>
    <cellStyle name="ส่วนที่ถูกเน้น1" xfId="200"/>
    <cellStyle name="ส่วนที่ถูกเน้น1 2" xfId="201"/>
    <cellStyle name="ส่วนที่ถูกเน้น2" xfId="202"/>
    <cellStyle name="ส่วนที่ถูกเน้น2 2" xfId="203"/>
    <cellStyle name="ส่วนที่ถูกเน้น3" xfId="204"/>
    <cellStyle name="ส่วนที่ถูกเน้น3 2" xfId="205"/>
    <cellStyle name="ส่วนที่ถูกเน้น4" xfId="206"/>
    <cellStyle name="ส่วนที่ถูกเน้น4 2" xfId="207"/>
    <cellStyle name="ส่วนที่ถูกเน้น5" xfId="208"/>
    <cellStyle name="ส่วนที่ถูกเน้น5 2" xfId="209"/>
    <cellStyle name="ส่วนที่ถูกเน้น6" xfId="210"/>
    <cellStyle name="ส่วนที่ถูกเน้น6 2" xfId="211"/>
    <cellStyle name="แสดงผล" xfId="212"/>
    <cellStyle name="แสดงผล 2" xfId="213"/>
    <cellStyle name="หมายเหตุ" xfId="214"/>
    <cellStyle name="หมายเหตุ 2" xfId="215"/>
    <cellStyle name="หัวเรื่อง 1" xfId="216"/>
    <cellStyle name="หัวเรื่อง 1 2" xfId="217"/>
    <cellStyle name="หัวเรื่อง 2" xfId="218"/>
    <cellStyle name="หัวเรื่อง 2 2" xfId="219"/>
    <cellStyle name="หัวเรื่อง 3" xfId="220"/>
    <cellStyle name="หัวเรื่อง 3 2" xfId="221"/>
    <cellStyle name="หัวเรื่อง 4" xfId="222"/>
    <cellStyle name="หัวเรื่อง 4 2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0;&#3640;&#3588;&#3621;&#3634;&#3585;&#3619;&#3611;&#3637;%202555\&#3614;&#3619;&#3610;%202555\&#3592;&#3635;&#3609;&#3623;&#3609;&#3648;&#3591;&#3636;&#3609;&#3607;&#3637;&#3656;&#3611;&#3619;&#3633;&#3610;&#3611;&#3619;&#3640;&#3591;%202555%20&#3605;&#3634;&#3617;%20&#3614;&#3619;&#3610;%20(&#3611;&#3619;&#3633;&#3610;&#3605;&#3634;&#3617;&#3611;&#3619;&#3633;&#3610;&#3621;&#3604;&#3649;&#3621;&#3657;&#362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1;&#3619;&#3632;&#3617;&#3634;&#3603;%20&#3611;&#3637;%202556\&#3614;&#3619;&#3610;%2056\&#3610;&#3640;&#3588;&#3621;&#3634;&#3585;&#3619;%205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การ ตามรายละเอียด (2)"/>
      <sheetName val="ตัดA4 (2)"/>
      <sheetName val="ปี 55 (2)"/>
      <sheetName val="ขั้นต่ำตัวเต็ม2555 (คิด5%)"/>
      <sheetName val="ขั้นต่ำ55 (วิทย์) (คิด 5%)"/>
      <sheetName val=" พระนครขั้นต่ำ55 สังคม (คิด 5%"/>
      <sheetName val="ครุภัณฑ์ เรียงตาม พรบ."/>
      <sheetName val="ก่อสร้าง เรียงตาม พรบ. (2)"/>
      <sheetName val="สังคม ปรับ"/>
      <sheetName val="วิทย์ รายจ่าย  ปรับ"/>
      <sheetName val="บริการ ตามรายละเอียด"/>
      <sheetName val="ศิลป ตามรายละเอียด ปรับ"/>
      <sheetName val="Sheet1"/>
      <sheetName val="ถ่ายทอด"/>
      <sheetName val="องค์ความรู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ี 56"/>
      <sheetName val="ประมาณขอตั้ง 56"/>
      <sheetName val="ขั้นต่ำทศนิยม2556"/>
      <sheetName val="ขั้นต่ำตัวเต็ม2556 (คิด5%)"/>
      <sheetName val="ขั้นต่ำ56 (วิทย์) (คิด 5%)"/>
      <sheetName val=" พระนครขั้นต่ำ56 สังคม (คิด 5%"/>
      <sheetName val="ตามจริงตัวนี้ (x4)"/>
      <sheetName val="เงินประจำตำแหน่ง (ตัด6-7)"/>
      <sheetName val="เงินตอบแทน,ค่าครองชีพ"/>
      <sheetName val="ครองชีพ 56"/>
      <sheetName val="เต็มขั้น 56"/>
      <sheetName val="จ้างประจำ (มีสถาปัตย์)จริง"/>
      <sheetName val="เต็มขั้นลูกจ้าง"/>
      <sheetName val="ประจำ56"/>
      <sheetName val="พนักงานราชการ 56"/>
      <sheetName val="ครองชีพ พนักงานราชการ"/>
      <sheetName val="ค่าเช่าบ้าน"/>
      <sheetName val="งปม.56 รศ.ผศ จริง"/>
      <sheetName val="งปม.56 รศ.ผศ เพิ่ม"/>
      <sheetName val="มีวาระ52"/>
      <sheetName val="ไม่มีวาระ50.1"/>
      <sheetName val="รถประจำตำแหน่ง"/>
      <sheetName val="งปม.56 รศ.ผศ พนักงาน ม."/>
      <sheetName val="Sheet2"/>
      <sheetName val="ปี 54(ตามเอกสารจริง)"/>
      <sheetName val="พนักงานปีที่ได้ 2555"/>
      <sheetName val="ปี 55ใช้อันนี้"/>
      <sheetName val="ปี 55ใช้อันนี้ (2)"/>
      <sheetName val="ปี 55ใช้อันนี้ (คิด 5%)"/>
      <sheetName val="Sheet11"/>
      <sheetName val="Sheet11 (2)"/>
      <sheetName val="ปรับเงิน พนักงาน ม."/>
      <sheetName val="Sheet4"/>
      <sheetName val="Sheet1 (4)"/>
      <sheetName val="Sheet1 (5)"/>
      <sheetName val="Sheet1 (2)"/>
      <sheetName val="Sheet3"/>
      <sheetName val="Sheet3 (2)"/>
      <sheetName val="Sheet1 (3)"/>
      <sheetName val="ปรับ"/>
      <sheetName val="ปรับ (2)"/>
      <sheetName val="Sheet5"/>
      <sheetName val="Sheet5 (2)"/>
      <sheetName val="Sheet5 (3)"/>
      <sheetName val="ปี 54ใช้อันนี้แบ่งวิทย์-สังคม"/>
      <sheetName val="Sheet1"/>
      <sheetName val="จำนวนคนพนักงานม.ปี 2555"/>
      <sheetName val="ขั้นต่ำตัวเต็ม2555"/>
      <sheetName val="ขั้นต่ำ55 (วิทย์)"/>
      <sheetName val=" พระนครขั้นต่ำ55 สังคม"/>
      <sheetName val="จำนวนคนพนักงานม.ในปีถัดไป"/>
      <sheetName val="มหาลัย52"/>
      <sheetName val="ปรับตาม พรบ (2)"/>
      <sheetName val="งบประมาณที่ใช้ (โอเค)"/>
      <sheetName val="ปรับ (4)"/>
      <sheetName val="แผนการรับ นศ.(โอเค) (2)"/>
      <sheetName val="แผนการรับ นศ.(ปี52)"/>
      <sheetName val="พนง มหาลัย อตราใหม่"/>
      <sheetName val="ตัวคิดเงินพนักงานมหาลัยฯ"/>
      <sheetName val="คนพนักงาน ม. ขอตั้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67"/>
  <sheetViews>
    <sheetView zoomScale="90" zoomScaleNormal="90" zoomScalePageLayoutView="0" workbookViewId="0" topLeftCell="B43">
      <selection activeCell="C57" sqref="C57"/>
    </sheetView>
  </sheetViews>
  <sheetFormatPr defaultColWidth="9.140625" defaultRowHeight="15"/>
  <cols>
    <col min="1" max="1" width="4.7109375" style="117" customWidth="1"/>
    <col min="2" max="2" width="3.421875" style="117" customWidth="1"/>
    <col min="3" max="3" width="74.421875" style="3" customWidth="1"/>
    <col min="4" max="4" width="9.7109375" style="5" customWidth="1"/>
    <col min="5" max="7" width="10.00390625" style="5" customWidth="1"/>
    <col min="8" max="8" width="7.421875" style="118" customWidth="1"/>
    <col min="9" max="9" width="7.28125" style="117" customWidth="1"/>
    <col min="10" max="10" width="7.7109375" style="119" customWidth="1"/>
    <col min="11" max="11" width="5.421875" style="3" customWidth="1"/>
    <col min="12" max="12" width="9.7109375" style="120" customWidth="1"/>
    <col min="13" max="13" width="6.140625" style="121" hidden="1" customWidth="1"/>
    <col min="14" max="14" width="6.140625" style="3" hidden="1" customWidth="1"/>
    <col min="15" max="16" width="9.8515625" style="5" customWidth="1"/>
    <col min="17" max="16384" width="9.00390625" style="3" customWidth="1"/>
  </cols>
  <sheetData>
    <row r="1" spans="2:16" s="1" customFormat="1" ht="25.5" customHeight="1">
      <c r="B1" s="275" t="s">
        <v>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"/>
      <c r="P1" s="2"/>
    </row>
    <row r="2" spans="1:14" ht="25.5" customHeight="1">
      <c r="A2" s="3"/>
      <c r="B2" s="276" t="s">
        <v>1</v>
      </c>
      <c r="C2" s="277"/>
      <c r="D2" s="278" t="s">
        <v>2</v>
      </c>
      <c r="E2" s="279"/>
      <c r="F2" s="279"/>
      <c r="G2" s="279"/>
      <c r="H2" s="279"/>
      <c r="I2" s="279"/>
      <c r="J2" s="279"/>
      <c r="K2" s="279"/>
      <c r="L2" s="280"/>
      <c r="M2" s="281" t="s">
        <v>3</v>
      </c>
      <c r="N2" s="281"/>
    </row>
    <row r="3" spans="1:14" ht="25.5" customHeight="1">
      <c r="A3" s="282" t="s">
        <v>4</v>
      </c>
      <c r="B3" s="4" t="s">
        <v>5</v>
      </c>
      <c r="C3" s="4" t="s">
        <v>6</v>
      </c>
      <c r="D3" s="278" t="s">
        <v>7</v>
      </c>
      <c r="E3" s="279"/>
      <c r="F3" s="279"/>
      <c r="G3" s="279"/>
      <c r="H3" s="280"/>
      <c r="I3" s="278" t="s">
        <v>8</v>
      </c>
      <c r="J3" s="279"/>
      <c r="K3" s="280"/>
      <c r="L3" s="6" t="s">
        <v>9</v>
      </c>
      <c r="M3" s="284" t="s">
        <v>10</v>
      </c>
      <c r="N3" s="286" t="s">
        <v>11</v>
      </c>
    </row>
    <row r="4" spans="1:14" ht="25.5" customHeight="1">
      <c r="A4" s="283"/>
      <c r="B4" s="7"/>
      <c r="C4" s="7"/>
      <c r="D4" s="8" t="s">
        <v>12</v>
      </c>
      <c r="E4" s="8" t="s">
        <v>13</v>
      </c>
      <c r="F4" s="8" t="s">
        <v>14</v>
      </c>
      <c r="G4" s="8" t="s">
        <v>15</v>
      </c>
      <c r="H4" s="9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285"/>
      <c r="N4" s="287"/>
    </row>
    <row r="5" spans="1:18" s="19" customFormat="1" ht="25.5" customHeight="1">
      <c r="A5" s="11"/>
      <c r="B5" s="11"/>
      <c r="C5" s="11"/>
      <c r="D5" s="12">
        <f>SUM(E5:H5)</f>
        <v>5500000</v>
      </c>
      <c r="E5" s="12">
        <f>SUM(E6+E12+E19+E24+E30+E32+E37+E42+E47+E51)</f>
        <v>1503690</v>
      </c>
      <c r="F5" s="12">
        <f>SUM(F6+F12+F19+F24+F30+F32+F37+F42+F47+F51)</f>
        <v>1777630</v>
      </c>
      <c r="G5" s="12">
        <f>SUM(G6+G12+G19+G24+G30+G32+G37+G42+G47+G51)</f>
        <v>2218680</v>
      </c>
      <c r="H5" s="13">
        <f>SUM(H6+H12+H19+H24+H30+H32+H37+H42+H47+H51)</f>
        <v>0</v>
      </c>
      <c r="I5" s="12"/>
      <c r="J5" s="12">
        <f>SUM(J6+J12+J19+J24+J30+J32+J37+J42+J47+J51)</f>
        <v>2625</v>
      </c>
      <c r="K5" s="12">
        <f>SUM(K6+K12+K19+K24+K30+K32+K37+K42+K47+K51)</f>
        <v>42</v>
      </c>
      <c r="L5" s="14">
        <f aca="true" t="shared" si="0" ref="L5:L17">SUM(D5/J5)</f>
        <v>2095.2380952380954</v>
      </c>
      <c r="M5" s="15"/>
      <c r="N5" s="16"/>
      <c r="O5" s="17">
        <f>SUM(O6+O12+O19+O24+O30+O32+O37+O42+O47+O51)</f>
        <v>7196380</v>
      </c>
      <c r="P5" s="17">
        <f>SUM(P6+P12+P19+P24+P30+P32+P37+P42+P47+P51)</f>
        <v>1696380</v>
      </c>
      <c r="Q5" s="18"/>
      <c r="R5" s="18"/>
    </row>
    <row r="6" spans="1:16" s="28" customFormat="1" ht="25.5" customHeight="1">
      <c r="A6" s="20">
        <v>1</v>
      </c>
      <c r="B6" s="20">
        <v>1</v>
      </c>
      <c r="C6" s="21" t="s">
        <v>21</v>
      </c>
      <c r="D6" s="22">
        <f>SUM(E6:H6)</f>
        <v>310000</v>
      </c>
      <c r="E6" s="22">
        <f>SUM(E7:E11)</f>
        <v>97600</v>
      </c>
      <c r="F6" s="22">
        <f aca="true" t="shared" si="1" ref="F6:K6">SUM(F7:F11)</f>
        <v>119600</v>
      </c>
      <c r="G6" s="22">
        <f t="shared" si="1"/>
        <v>92800</v>
      </c>
      <c r="H6" s="23">
        <f t="shared" si="1"/>
        <v>0</v>
      </c>
      <c r="I6" s="22"/>
      <c r="J6" s="22">
        <f t="shared" si="1"/>
        <v>265</v>
      </c>
      <c r="K6" s="22">
        <f t="shared" si="1"/>
        <v>6</v>
      </c>
      <c r="L6" s="24">
        <f>SUM(D6/J6)</f>
        <v>1169.811320754717</v>
      </c>
      <c r="M6" s="25"/>
      <c r="N6" s="26"/>
      <c r="O6" s="27">
        <v>383980</v>
      </c>
      <c r="P6" s="27">
        <f>SUM(O6-D6)</f>
        <v>73980</v>
      </c>
    </row>
    <row r="7" spans="1:16" s="38" customFormat="1" ht="25.5" customHeight="1">
      <c r="A7" s="29">
        <v>1</v>
      </c>
      <c r="B7" s="29">
        <v>1</v>
      </c>
      <c r="C7" s="30" t="s">
        <v>22</v>
      </c>
      <c r="D7" s="31">
        <f aca="true" t="shared" si="2" ref="D7:D17">SUM(E7:H7)</f>
        <v>50000</v>
      </c>
      <c r="E7" s="32">
        <v>14000</v>
      </c>
      <c r="F7" s="32">
        <v>10200</v>
      </c>
      <c r="G7" s="32">
        <v>25800</v>
      </c>
      <c r="H7" s="33">
        <v>0</v>
      </c>
      <c r="I7" s="34" t="s">
        <v>23</v>
      </c>
      <c r="J7" s="32">
        <v>30</v>
      </c>
      <c r="K7" s="32">
        <v>1</v>
      </c>
      <c r="L7" s="35">
        <f t="shared" si="0"/>
        <v>1666.6666666666667</v>
      </c>
      <c r="M7" s="36"/>
      <c r="N7" s="36"/>
      <c r="O7" s="274" t="s">
        <v>24</v>
      </c>
      <c r="P7" s="37"/>
    </row>
    <row r="8" spans="1:16" s="38" customFormat="1" ht="25.5" customHeight="1">
      <c r="A8" s="29">
        <v>2</v>
      </c>
      <c r="B8" s="29">
        <v>2</v>
      </c>
      <c r="C8" s="30" t="s">
        <v>25</v>
      </c>
      <c r="D8" s="31">
        <f t="shared" si="2"/>
        <v>45000</v>
      </c>
      <c r="E8" s="32">
        <v>14000</v>
      </c>
      <c r="F8" s="32">
        <v>12000</v>
      </c>
      <c r="G8" s="32">
        <v>19000</v>
      </c>
      <c r="H8" s="33">
        <v>0</v>
      </c>
      <c r="I8" s="34" t="s">
        <v>23</v>
      </c>
      <c r="J8" s="32">
        <v>35</v>
      </c>
      <c r="K8" s="32">
        <v>1</v>
      </c>
      <c r="L8" s="35">
        <f t="shared" si="0"/>
        <v>1285.7142857142858</v>
      </c>
      <c r="M8" s="36"/>
      <c r="N8" s="36"/>
      <c r="O8" s="274"/>
      <c r="P8" s="37"/>
    </row>
    <row r="9" spans="1:16" s="38" customFormat="1" ht="25.5" customHeight="1">
      <c r="A9" s="29">
        <v>3</v>
      </c>
      <c r="B9" s="29">
        <v>3</v>
      </c>
      <c r="C9" s="30" t="s">
        <v>26</v>
      </c>
      <c r="D9" s="31">
        <f t="shared" si="2"/>
        <v>80000</v>
      </c>
      <c r="E9" s="32">
        <v>36000</v>
      </c>
      <c r="F9" s="32">
        <v>23200</v>
      </c>
      <c r="G9" s="32">
        <v>20800</v>
      </c>
      <c r="H9" s="33">
        <v>0</v>
      </c>
      <c r="I9" s="34" t="s">
        <v>23</v>
      </c>
      <c r="J9" s="32">
        <v>30</v>
      </c>
      <c r="K9" s="32">
        <v>2</v>
      </c>
      <c r="L9" s="35">
        <f t="shared" si="0"/>
        <v>2666.6666666666665</v>
      </c>
      <c r="M9" s="36"/>
      <c r="N9" s="36"/>
      <c r="O9" s="274"/>
      <c r="P9" s="37"/>
    </row>
    <row r="10" spans="1:16" s="38" customFormat="1" ht="25.5" customHeight="1">
      <c r="A10" s="29">
        <v>4</v>
      </c>
      <c r="B10" s="29">
        <v>4</v>
      </c>
      <c r="C10" s="30" t="s">
        <v>121</v>
      </c>
      <c r="D10" s="31">
        <f t="shared" si="2"/>
        <v>65000</v>
      </c>
      <c r="E10" s="32">
        <v>14400</v>
      </c>
      <c r="F10" s="32">
        <v>37800</v>
      </c>
      <c r="G10" s="32">
        <v>12800</v>
      </c>
      <c r="H10" s="33">
        <v>0</v>
      </c>
      <c r="I10" s="34" t="s">
        <v>23</v>
      </c>
      <c r="J10" s="32">
        <v>50</v>
      </c>
      <c r="K10" s="32">
        <v>1</v>
      </c>
      <c r="L10" s="35">
        <f t="shared" si="0"/>
        <v>1300</v>
      </c>
      <c r="M10" s="36"/>
      <c r="N10" s="36"/>
      <c r="O10" s="274"/>
      <c r="P10" s="37"/>
    </row>
    <row r="11" spans="1:16" s="38" customFormat="1" ht="25.5" customHeight="1">
      <c r="A11" s="29">
        <v>5</v>
      </c>
      <c r="B11" s="29">
        <v>5</v>
      </c>
      <c r="C11" s="30" t="s">
        <v>27</v>
      </c>
      <c r="D11" s="31">
        <f t="shared" si="2"/>
        <v>70000</v>
      </c>
      <c r="E11" s="32">
        <v>19200</v>
      </c>
      <c r="F11" s="32">
        <v>36400</v>
      </c>
      <c r="G11" s="32">
        <v>14400</v>
      </c>
      <c r="H11" s="33">
        <v>0</v>
      </c>
      <c r="I11" s="34" t="s">
        <v>23</v>
      </c>
      <c r="J11" s="32">
        <v>120</v>
      </c>
      <c r="K11" s="32">
        <v>1</v>
      </c>
      <c r="L11" s="35">
        <f t="shared" si="0"/>
        <v>583.3333333333334</v>
      </c>
      <c r="M11" s="36"/>
      <c r="N11" s="36"/>
      <c r="O11" s="274"/>
      <c r="P11" s="37"/>
    </row>
    <row r="12" spans="1:16" s="28" customFormat="1" ht="25.5" customHeight="1">
      <c r="A12" s="20">
        <v>2</v>
      </c>
      <c r="B12" s="20">
        <v>2</v>
      </c>
      <c r="C12" s="21" t="s">
        <v>28</v>
      </c>
      <c r="D12" s="22">
        <f t="shared" si="2"/>
        <v>740000</v>
      </c>
      <c r="E12" s="22">
        <f>SUM(E13:E18)</f>
        <v>138600</v>
      </c>
      <c r="F12" s="22">
        <f>SUM(F13:F18)</f>
        <v>148400</v>
      </c>
      <c r="G12" s="22">
        <f>SUM(G13:G18)</f>
        <v>453000</v>
      </c>
      <c r="H12" s="23">
        <f>SUM(H13:H18)</f>
        <v>0</v>
      </c>
      <c r="I12" s="22"/>
      <c r="J12" s="22">
        <f>SUM(J13:J18)</f>
        <v>410</v>
      </c>
      <c r="K12" s="22">
        <f>SUM(K13:K18)</f>
        <v>5</v>
      </c>
      <c r="L12" s="22">
        <f>SUM(D12/J12)</f>
        <v>1804.878048780488</v>
      </c>
      <c r="M12" s="25"/>
      <c r="N12" s="26"/>
      <c r="O12" s="27">
        <v>1350000</v>
      </c>
      <c r="P12" s="27">
        <f>SUM(O12-D12)</f>
        <v>610000</v>
      </c>
    </row>
    <row r="13" spans="1:16" s="38" customFormat="1" ht="25.5" customHeight="1">
      <c r="A13" s="29">
        <v>6</v>
      </c>
      <c r="B13" s="29">
        <v>1</v>
      </c>
      <c r="C13" s="39" t="s">
        <v>29</v>
      </c>
      <c r="D13" s="40">
        <f t="shared" si="2"/>
        <v>150000</v>
      </c>
      <c r="E13" s="32">
        <v>28800</v>
      </c>
      <c r="F13" s="32">
        <v>30000</v>
      </c>
      <c r="G13" s="32">
        <v>91200</v>
      </c>
      <c r="H13" s="33">
        <v>0</v>
      </c>
      <c r="I13" s="41" t="s">
        <v>23</v>
      </c>
      <c r="J13" s="42">
        <v>80</v>
      </c>
      <c r="K13" s="42">
        <v>1</v>
      </c>
      <c r="L13" s="43">
        <f t="shared" si="0"/>
        <v>1875</v>
      </c>
      <c r="M13" s="36"/>
      <c r="N13" s="44"/>
      <c r="O13" s="37"/>
      <c r="P13" s="37"/>
    </row>
    <row r="14" spans="1:16" s="38" customFormat="1" ht="25.5" customHeight="1">
      <c r="A14" s="29">
        <v>7</v>
      </c>
      <c r="B14" s="29">
        <v>2</v>
      </c>
      <c r="C14" s="39" t="s">
        <v>30</v>
      </c>
      <c r="D14" s="45">
        <f t="shared" si="2"/>
        <v>160000</v>
      </c>
      <c r="E14" s="32">
        <v>28800</v>
      </c>
      <c r="F14" s="32">
        <v>36000</v>
      </c>
      <c r="G14" s="32">
        <v>95200</v>
      </c>
      <c r="H14" s="33">
        <v>0</v>
      </c>
      <c r="I14" s="41" t="s">
        <v>23</v>
      </c>
      <c r="J14" s="42">
        <v>100</v>
      </c>
      <c r="K14" s="42">
        <v>1</v>
      </c>
      <c r="L14" s="35">
        <f t="shared" si="0"/>
        <v>1600</v>
      </c>
      <c r="M14" s="46"/>
      <c r="N14" s="47"/>
      <c r="O14" s="37">
        <v>5500000</v>
      </c>
      <c r="P14" s="37"/>
    </row>
    <row r="15" spans="1:16" s="38" customFormat="1" ht="25.5" customHeight="1">
      <c r="A15" s="36">
        <v>8</v>
      </c>
      <c r="B15" s="36">
        <v>3</v>
      </c>
      <c r="C15" s="39" t="s">
        <v>31</v>
      </c>
      <c r="D15" s="47">
        <f t="shared" si="2"/>
        <v>70000</v>
      </c>
      <c r="E15" s="32">
        <v>16200</v>
      </c>
      <c r="F15" s="32">
        <v>10400</v>
      </c>
      <c r="G15" s="32">
        <v>43400</v>
      </c>
      <c r="H15" s="33">
        <v>0</v>
      </c>
      <c r="I15" s="46" t="s">
        <v>23</v>
      </c>
      <c r="J15" s="42">
        <v>30</v>
      </c>
      <c r="K15" s="42">
        <v>1</v>
      </c>
      <c r="L15" s="47">
        <f t="shared" si="0"/>
        <v>2333.3333333333335</v>
      </c>
      <c r="M15" s="46"/>
      <c r="N15" s="47"/>
      <c r="O15" s="48">
        <f>SUM(D5)</f>
        <v>5500000</v>
      </c>
      <c r="P15" s="37"/>
    </row>
    <row r="16" spans="1:16" s="38" customFormat="1" ht="25.5" customHeight="1">
      <c r="A16" s="29">
        <v>9</v>
      </c>
      <c r="B16" s="29">
        <v>4</v>
      </c>
      <c r="C16" s="39" t="s">
        <v>32</v>
      </c>
      <c r="D16" s="40">
        <f t="shared" si="2"/>
        <v>180000</v>
      </c>
      <c r="E16" s="32">
        <v>28800</v>
      </c>
      <c r="F16" s="32">
        <v>36000</v>
      </c>
      <c r="G16" s="32">
        <v>115200</v>
      </c>
      <c r="H16" s="33">
        <v>0</v>
      </c>
      <c r="I16" s="41" t="s">
        <v>23</v>
      </c>
      <c r="J16" s="42">
        <v>100</v>
      </c>
      <c r="K16" s="42">
        <v>1</v>
      </c>
      <c r="L16" s="43">
        <f t="shared" si="0"/>
        <v>1800</v>
      </c>
      <c r="M16" s="36"/>
      <c r="N16" s="44"/>
      <c r="O16" s="49">
        <f>SUM(O14-O15)</f>
        <v>0</v>
      </c>
      <c r="P16" s="37"/>
    </row>
    <row r="17" spans="1:16" s="38" customFormat="1" ht="25.5" customHeight="1">
      <c r="A17" s="29">
        <v>10</v>
      </c>
      <c r="B17" s="29">
        <v>5</v>
      </c>
      <c r="C17" s="39" t="s">
        <v>33</v>
      </c>
      <c r="D17" s="40">
        <f t="shared" si="2"/>
        <v>180000</v>
      </c>
      <c r="E17" s="32">
        <v>36000</v>
      </c>
      <c r="F17" s="32">
        <v>36000</v>
      </c>
      <c r="G17" s="32">
        <v>108000</v>
      </c>
      <c r="H17" s="33">
        <v>0</v>
      </c>
      <c r="I17" s="41" t="s">
        <v>23</v>
      </c>
      <c r="J17" s="42">
        <v>100</v>
      </c>
      <c r="K17" s="42">
        <v>1</v>
      </c>
      <c r="L17" s="43">
        <f t="shared" si="0"/>
        <v>1800</v>
      </c>
      <c r="M17" s="36"/>
      <c r="N17" s="44"/>
      <c r="O17" s="37" t="s">
        <v>34</v>
      </c>
      <c r="P17" s="37"/>
    </row>
    <row r="18" spans="1:16" s="38" customFormat="1" ht="25.5" customHeight="1">
      <c r="A18" s="29"/>
      <c r="B18" s="29"/>
      <c r="C18" s="39" t="s">
        <v>35</v>
      </c>
      <c r="D18" s="40"/>
      <c r="E18" s="32"/>
      <c r="F18" s="32"/>
      <c r="G18" s="32"/>
      <c r="H18" s="33"/>
      <c r="I18" s="41"/>
      <c r="J18" s="42"/>
      <c r="K18" s="42"/>
      <c r="L18" s="43"/>
      <c r="M18" s="36"/>
      <c r="N18" s="44"/>
      <c r="O18" s="37"/>
      <c r="P18" s="37"/>
    </row>
    <row r="19" spans="1:16" s="53" customFormat="1" ht="25.5" customHeight="1">
      <c r="A19" s="20">
        <v>3</v>
      </c>
      <c r="B19" s="20">
        <v>3</v>
      </c>
      <c r="C19" s="21" t="s">
        <v>36</v>
      </c>
      <c r="D19" s="22">
        <f aca="true" t="shared" si="3" ref="D19:D27">SUM(E19:H19)</f>
        <v>105000</v>
      </c>
      <c r="E19" s="50">
        <f>SUM(E20:E23)</f>
        <v>42000</v>
      </c>
      <c r="F19" s="22">
        <f aca="true" t="shared" si="4" ref="F19:L19">SUM(F20:F23)</f>
        <v>32000</v>
      </c>
      <c r="G19" s="22">
        <f t="shared" si="4"/>
        <v>31000</v>
      </c>
      <c r="H19" s="23">
        <f t="shared" si="4"/>
        <v>0</v>
      </c>
      <c r="I19" s="22">
        <f t="shared" si="4"/>
        <v>0</v>
      </c>
      <c r="J19" s="22">
        <f t="shared" si="4"/>
        <v>130</v>
      </c>
      <c r="K19" s="22">
        <f t="shared" si="4"/>
        <v>4</v>
      </c>
      <c r="L19" s="22">
        <f t="shared" si="4"/>
        <v>3341.6666666666665</v>
      </c>
      <c r="M19" s="51"/>
      <c r="N19" s="52"/>
      <c r="O19" s="27">
        <v>110700</v>
      </c>
      <c r="P19" s="27">
        <f>SUM(O19-D19)</f>
        <v>5700</v>
      </c>
    </row>
    <row r="20" spans="1:16" s="38" customFormat="1" ht="25.5" customHeight="1">
      <c r="A20" s="54">
        <v>11</v>
      </c>
      <c r="B20" s="54">
        <v>1</v>
      </c>
      <c r="C20" s="55" t="s">
        <v>37</v>
      </c>
      <c r="D20" s="40">
        <f t="shared" si="3"/>
        <v>26000</v>
      </c>
      <c r="E20" s="56">
        <v>6300</v>
      </c>
      <c r="F20" s="40">
        <v>10100</v>
      </c>
      <c r="G20" s="40">
        <v>9600</v>
      </c>
      <c r="H20" s="33">
        <v>0</v>
      </c>
      <c r="I20" s="41" t="s">
        <v>23</v>
      </c>
      <c r="J20" s="44">
        <v>30</v>
      </c>
      <c r="K20" s="44">
        <v>1</v>
      </c>
      <c r="L20" s="43">
        <f aca="true" t="shared" si="5" ref="L20:L27">SUM(D20/J20)</f>
        <v>866.6666666666666</v>
      </c>
      <c r="M20" s="36"/>
      <c r="N20" s="44"/>
      <c r="O20" s="48"/>
      <c r="P20" s="37"/>
    </row>
    <row r="21" spans="1:16" s="38" customFormat="1" ht="25.5" customHeight="1">
      <c r="A21" s="54">
        <v>12</v>
      </c>
      <c r="B21" s="54">
        <v>2</v>
      </c>
      <c r="C21" s="55" t="s">
        <v>38</v>
      </c>
      <c r="D21" s="40">
        <f t="shared" si="3"/>
        <v>30000</v>
      </c>
      <c r="E21" s="40">
        <v>16800</v>
      </c>
      <c r="F21" s="40">
        <v>7200</v>
      </c>
      <c r="G21" s="40">
        <v>6000</v>
      </c>
      <c r="H21" s="33">
        <v>0</v>
      </c>
      <c r="I21" s="46" t="s">
        <v>23</v>
      </c>
      <c r="J21" s="57">
        <v>30</v>
      </c>
      <c r="K21" s="57">
        <v>1</v>
      </c>
      <c r="L21" s="43">
        <f t="shared" si="5"/>
        <v>1000</v>
      </c>
      <c r="M21" s="36"/>
      <c r="N21" s="44"/>
      <c r="O21" s="37"/>
      <c r="P21" s="37"/>
    </row>
    <row r="22" spans="1:16" s="38" customFormat="1" ht="25.5" customHeight="1">
      <c r="A22" s="54">
        <v>13</v>
      </c>
      <c r="B22" s="54">
        <v>3</v>
      </c>
      <c r="C22" s="55" t="s">
        <v>39</v>
      </c>
      <c r="D22" s="40">
        <f t="shared" si="3"/>
        <v>30000</v>
      </c>
      <c r="E22" s="40">
        <v>12600</v>
      </c>
      <c r="F22" s="40">
        <v>8400</v>
      </c>
      <c r="G22" s="40">
        <v>9000</v>
      </c>
      <c r="H22" s="33">
        <v>0</v>
      </c>
      <c r="I22" s="46" t="s">
        <v>23</v>
      </c>
      <c r="J22" s="57">
        <v>30</v>
      </c>
      <c r="K22" s="57">
        <v>1</v>
      </c>
      <c r="L22" s="43">
        <f t="shared" si="5"/>
        <v>1000</v>
      </c>
      <c r="M22" s="36"/>
      <c r="N22" s="44"/>
      <c r="O22" s="37"/>
      <c r="P22" s="37"/>
    </row>
    <row r="23" spans="1:16" s="38" customFormat="1" ht="25.5" customHeight="1">
      <c r="A23" s="54">
        <v>14</v>
      </c>
      <c r="B23" s="54">
        <v>4</v>
      </c>
      <c r="C23" s="55" t="s">
        <v>40</v>
      </c>
      <c r="D23" s="40">
        <f t="shared" si="3"/>
        <v>19000</v>
      </c>
      <c r="E23" s="40">
        <v>6300</v>
      </c>
      <c r="F23" s="40">
        <v>6300</v>
      </c>
      <c r="G23" s="40">
        <v>6400</v>
      </c>
      <c r="H23" s="33">
        <v>0</v>
      </c>
      <c r="I23" s="46" t="s">
        <v>23</v>
      </c>
      <c r="J23" s="57">
        <v>40</v>
      </c>
      <c r="K23" s="57">
        <v>1</v>
      </c>
      <c r="L23" s="43">
        <f t="shared" si="5"/>
        <v>475</v>
      </c>
      <c r="M23" s="36"/>
      <c r="N23" s="44"/>
      <c r="O23" s="37"/>
      <c r="P23" s="37"/>
    </row>
    <row r="24" spans="1:16" s="28" customFormat="1" ht="25.5" customHeight="1">
      <c r="A24" s="58">
        <v>4</v>
      </c>
      <c r="B24" s="58">
        <v>4</v>
      </c>
      <c r="C24" s="59" t="s">
        <v>41</v>
      </c>
      <c r="D24" s="22">
        <f t="shared" si="3"/>
        <v>465000</v>
      </c>
      <c r="E24" s="50">
        <f aca="true" t="shared" si="6" ref="E24:L24">SUM(E25:E28)</f>
        <v>102140</v>
      </c>
      <c r="F24" s="22">
        <f t="shared" si="6"/>
        <v>286500</v>
      </c>
      <c r="G24" s="22">
        <f t="shared" si="6"/>
        <v>76360</v>
      </c>
      <c r="H24" s="23">
        <f t="shared" si="6"/>
        <v>0</v>
      </c>
      <c r="I24" s="22">
        <f t="shared" si="6"/>
        <v>0</v>
      </c>
      <c r="J24" s="22">
        <f t="shared" si="6"/>
        <v>270</v>
      </c>
      <c r="K24" s="22">
        <f t="shared" si="6"/>
        <v>5</v>
      </c>
      <c r="L24" s="22">
        <f t="shared" si="6"/>
        <v>6933.333333333334</v>
      </c>
      <c r="M24" s="60"/>
      <c r="N24" s="61"/>
      <c r="O24" s="27">
        <v>782550</v>
      </c>
      <c r="P24" s="27">
        <f>SUM(O24-D24)</f>
        <v>317550</v>
      </c>
    </row>
    <row r="25" spans="1:16" s="38" customFormat="1" ht="25.5" customHeight="1">
      <c r="A25" s="29">
        <v>15</v>
      </c>
      <c r="B25" s="29">
        <v>1</v>
      </c>
      <c r="C25" s="44" t="s">
        <v>42</v>
      </c>
      <c r="D25" s="31">
        <f t="shared" si="3"/>
        <v>45000</v>
      </c>
      <c r="E25" s="32">
        <v>10500</v>
      </c>
      <c r="F25" s="62">
        <v>25500</v>
      </c>
      <c r="G25" s="32">
        <v>9000</v>
      </c>
      <c r="H25" s="33">
        <v>0</v>
      </c>
      <c r="I25" s="41" t="s">
        <v>23</v>
      </c>
      <c r="J25" s="42">
        <v>30</v>
      </c>
      <c r="K25" s="42">
        <v>1</v>
      </c>
      <c r="L25" s="35">
        <f t="shared" si="5"/>
        <v>1500</v>
      </c>
      <c r="M25" s="46"/>
      <c r="N25" s="47"/>
      <c r="O25" s="63" t="s">
        <v>24</v>
      </c>
      <c r="P25" s="37"/>
    </row>
    <row r="26" spans="1:16" s="38" customFormat="1" ht="25.5" customHeight="1">
      <c r="A26" s="29">
        <v>16</v>
      </c>
      <c r="B26" s="29">
        <v>2</v>
      </c>
      <c r="C26" s="44" t="s">
        <v>43</v>
      </c>
      <c r="D26" s="31">
        <f t="shared" si="3"/>
        <v>120000</v>
      </c>
      <c r="E26" s="32">
        <v>41000</v>
      </c>
      <c r="F26" s="62">
        <v>58500</v>
      </c>
      <c r="G26" s="32">
        <v>20500</v>
      </c>
      <c r="H26" s="33">
        <v>0</v>
      </c>
      <c r="I26" s="46" t="s">
        <v>23</v>
      </c>
      <c r="J26" s="64">
        <v>80</v>
      </c>
      <c r="K26" s="42">
        <v>1</v>
      </c>
      <c r="L26" s="35">
        <f t="shared" si="5"/>
        <v>1500</v>
      </c>
      <c r="M26" s="46"/>
      <c r="N26" s="47"/>
      <c r="O26" s="37" t="s">
        <v>44</v>
      </c>
      <c r="P26" s="37"/>
    </row>
    <row r="27" spans="1:16" s="38" customFormat="1" ht="25.5" customHeight="1">
      <c r="A27" s="29">
        <v>17</v>
      </c>
      <c r="B27" s="29">
        <v>3</v>
      </c>
      <c r="C27" s="44" t="s">
        <v>45</v>
      </c>
      <c r="D27" s="31">
        <f t="shared" si="3"/>
        <v>140000</v>
      </c>
      <c r="E27" s="32">
        <v>19440</v>
      </c>
      <c r="F27" s="32">
        <v>77200</v>
      </c>
      <c r="G27" s="62">
        <v>43360</v>
      </c>
      <c r="H27" s="33">
        <v>0</v>
      </c>
      <c r="I27" s="46" t="s">
        <v>23</v>
      </c>
      <c r="J27" s="42">
        <v>60</v>
      </c>
      <c r="K27" s="42">
        <v>2</v>
      </c>
      <c r="L27" s="35">
        <f t="shared" si="5"/>
        <v>2333.3333333333335</v>
      </c>
      <c r="M27" s="46"/>
      <c r="N27" s="47"/>
      <c r="O27" s="37"/>
      <c r="P27" s="37"/>
    </row>
    <row r="28" spans="1:16" s="38" customFormat="1" ht="25.5" customHeight="1">
      <c r="A28" s="65">
        <v>18</v>
      </c>
      <c r="B28" s="65">
        <v>4</v>
      </c>
      <c r="C28" s="66" t="s">
        <v>46</v>
      </c>
      <c r="D28" s="67">
        <f>SUM(E28:H28)</f>
        <v>160000</v>
      </c>
      <c r="E28" s="68">
        <v>31200</v>
      </c>
      <c r="F28" s="68">
        <v>125300</v>
      </c>
      <c r="G28" s="68">
        <v>3500</v>
      </c>
      <c r="H28" s="69">
        <v>0</v>
      </c>
      <c r="I28" s="70" t="s">
        <v>23</v>
      </c>
      <c r="J28" s="71">
        <v>100</v>
      </c>
      <c r="K28" s="71">
        <v>1</v>
      </c>
      <c r="L28" s="72">
        <f>SUM(D28/J28)</f>
        <v>1600</v>
      </c>
      <c r="M28" s="46"/>
      <c r="N28" s="47"/>
      <c r="O28" s="37"/>
      <c r="P28" s="37"/>
    </row>
    <row r="29" spans="1:16" s="38" customFormat="1" ht="25.5" customHeight="1">
      <c r="A29" s="29"/>
      <c r="B29" s="29"/>
      <c r="C29" s="44" t="s">
        <v>47</v>
      </c>
      <c r="D29" s="31"/>
      <c r="E29" s="32"/>
      <c r="F29" s="32"/>
      <c r="G29" s="32"/>
      <c r="H29" s="33"/>
      <c r="I29" s="41"/>
      <c r="J29" s="42"/>
      <c r="K29" s="42"/>
      <c r="L29" s="35"/>
      <c r="M29" s="46"/>
      <c r="N29" s="47"/>
      <c r="O29" s="37"/>
      <c r="P29" s="37"/>
    </row>
    <row r="30" spans="1:16" s="28" customFormat="1" ht="25.5" customHeight="1">
      <c r="A30" s="20">
        <v>5</v>
      </c>
      <c r="B30" s="20">
        <v>5</v>
      </c>
      <c r="C30" s="21" t="s">
        <v>48</v>
      </c>
      <c r="D30" s="22">
        <f aca="true" t="shared" si="7" ref="D30:D49">SUM(E30:H30)</f>
        <v>40000</v>
      </c>
      <c r="E30" s="22">
        <f>SUM(E31)</f>
        <v>19200</v>
      </c>
      <c r="F30" s="22">
        <f aca="true" t="shared" si="8" ref="F30:K30">SUM(F31)</f>
        <v>12000</v>
      </c>
      <c r="G30" s="22">
        <f t="shared" si="8"/>
        <v>8800</v>
      </c>
      <c r="H30" s="23">
        <f t="shared" si="8"/>
        <v>0</v>
      </c>
      <c r="I30" s="22"/>
      <c r="J30" s="22">
        <f t="shared" si="8"/>
        <v>40</v>
      </c>
      <c r="K30" s="22">
        <f t="shared" si="8"/>
        <v>1</v>
      </c>
      <c r="L30" s="24">
        <f>SUM(D30/J30)</f>
        <v>1000</v>
      </c>
      <c r="M30" s="25"/>
      <c r="N30" s="26"/>
      <c r="O30" s="27">
        <v>40000</v>
      </c>
      <c r="P30" s="27">
        <f>SUM(O30-D30)</f>
        <v>0</v>
      </c>
    </row>
    <row r="31" spans="1:16" s="38" customFormat="1" ht="25.5" customHeight="1">
      <c r="A31" s="29">
        <v>19</v>
      </c>
      <c r="B31" s="29">
        <v>1</v>
      </c>
      <c r="C31" s="30" t="s">
        <v>49</v>
      </c>
      <c r="D31" s="40">
        <f t="shared" si="7"/>
        <v>40000</v>
      </c>
      <c r="E31" s="32">
        <v>19200</v>
      </c>
      <c r="F31" s="32">
        <v>12000</v>
      </c>
      <c r="G31" s="32">
        <v>8800</v>
      </c>
      <c r="H31" s="33">
        <v>0</v>
      </c>
      <c r="I31" s="36" t="s">
        <v>23</v>
      </c>
      <c r="J31" s="57">
        <v>40</v>
      </c>
      <c r="K31" s="57">
        <v>1</v>
      </c>
      <c r="L31" s="43">
        <f aca="true" t="shared" si="9" ref="L31:L36">SUM(D31/J31)</f>
        <v>1000</v>
      </c>
      <c r="M31" s="36"/>
      <c r="N31" s="44"/>
      <c r="O31" s="37"/>
      <c r="P31" s="37"/>
    </row>
    <row r="32" spans="1:16" s="53" customFormat="1" ht="25.5" customHeight="1">
      <c r="A32" s="20">
        <v>6</v>
      </c>
      <c r="B32" s="20">
        <v>6</v>
      </c>
      <c r="C32" s="21" t="s">
        <v>50</v>
      </c>
      <c r="D32" s="22">
        <f t="shared" si="7"/>
        <v>250000</v>
      </c>
      <c r="E32" s="22">
        <f>SUM(E33:E36)</f>
        <v>69450</v>
      </c>
      <c r="F32" s="22">
        <f>SUM(F33:F36)</f>
        <v>68250</v>
      </c>
      <c r="G32" s="22">
        <f>SUM(G33:G36)</f>
        <v>112300</v>
      </c>
      <c r="H32" s="23">
        <f>SUM(H33:H36)</f>
        <v>0</v>
      </c>
      <c r="I32" s="22"/>
      <c r="J32" s="22">
        <f>SUM(J33:J36)</f>
        <v>120</v>
      </c>
      <c r="K32" s="22">
        <f>SUM(K33:K36)</f>
        <v>4</v>
      </c>
      <c r="L32" s="24">
        <f>SUM(D32/J32)</f>
        <v>2083.3333333333335</v>
      </c>
      <c r="M32" s="73"/>
      <c r="N32" s="74"/>
      <c r="O32" s="27">
        <v>602450</v>
      </c>
      <c r="P32" s="27">
        <f>SUM(O32-D32)</f>
        <v>352450</v>
      </c>
    </row>
    <row r="33" spans="1:16" s="38" customFormat="1" ht="25.5" customHeight="1">
      <c r="A33" s="36">
        <v>20</v>
      </c>
      <c r="B33" s="36">
        <v>1</v>
      </c>
      <c r="C33" s="75" t="s">
        <v>51</v>
      </c>
      <c r="D33" s="40">
        <f t="shared" si="7"/>
        <v>100000</v>
      </c>
      <c r="E33" s="40">
        <v>19500</v>
      </c>
      <c r="F33" s="40">
        <v>26250</v>
      </c>
      <c r="G33" s="40">
        <v>54250</v>
      </c>
      <c r="H33" s="33">
        <v>0</v>
      </c>
      <c r="I33" s="36" t="s">
        <v>23</v>
      </c>
      <c r="J33" s="57">
        <v>30</v>
      </c>
      <c r="K33" s="57">
        <v>1</v>
      </c>
      <c r="L33" s="43">
        <f t="shared" si="9"/>
        <v>3333.3333333333335</v>
      </c>
      <c r="M33" s="36"/>
      <c r="N33" s="44"/>
      <c r="O33" s="37"/>
      <c r="P33" s="37"/>
    </row>
    <row r="34" spans="1:16" s="38" customFormat="1" ht="25.5" customHeight="1">
      <c r="A34" s="36">
        <v>21</v>
      </c>
      <c r="B34" s="36">
        <v>2</v>
      </c>
      <c r="C34" s="75" t="s">
        <v>52</v>
      </c>
      <c r="D34" s="40">
        <f t="shared" si="7"/>
        <v>35000</v>
      </c>
      <c r="E34" s="40">
        <v>16050</v>
      </c>
      <c r="F34" s="40">
        <v>10500</v>
      </c>
      <c r="G34" s="56">
        <v>8450</v>
      </c>
      <c r="H34" s="33">
        <v>0</v>
      </c>
      <c r="I34" s="36" t="s">
        <v>23</v>
      </c>
      <c r="J34" s="57">
        <v>30</v>
      </c>
      <c r="K34" s="57">
        <v>1</v>
      </c>
      <c r="L34" s="43">
        <f t="shared" si="9"/>
        <v>1166.6666666666667</v>
      </c>
      <c r="M34" s="36"/>
      <c r="N34" s="44"/>
      <c r="O34" s="48" t="s">
        <v>53</v>
      </c>
      <c r="P34" s="37"/>
    </row>
    <row r="35" spans="1:16" s="38" customFormat="1" ht="25.5" customHeight="1">
      <c r="A35" s="36">
        <v>22</v>
      </c>
      <c r="B35" s="36">
        <v>3</v>
      </c>
      <c r="C35" s="75" t="s">
        <v>54</v>
      </c>
      <c r="D35" s="40">
        <f t="shared" si="7"/>
        <v>35000</v>
      </c>
      <c r="E35" s="40">
        <v>19500</v>
      </c>
      <c r="F35" s="40">
        <v>10500</v>
      </c>
      <c r="G35" s="56">
        <v>5000</v>
      </c>
      <c r="H35" s="33">
        <v>0</v>
      </c>
      <c r="I35" s="36" t="s">
        <v>23</v>
      </c>
      <c r="J35" s="57">
        <v>30</v>
      </c>
      <c r="K35" s="57">
        <v>1</v>
      </c>
      <c r="L35" s="43">
        <f t="shared" si="9"/>
        <v>1166.6666666666667</v>
      </c>
      <c r="M35" s="36"/>
      <c r="N35" s="44"/>
      <c r="O35" s="48" t="s">
        <v>53</v>
      </c>
      <c r="P35" s="37"/>
    </row>
    <row r="36" spans="1:16" s="38" customFormat="1" ht="25.5" customHeight="1">
      <c r="A36" s="36">
        <v>23</v>
      </c>
      <c r="B36" s="36">
        <v>4</v>
      </c>
      <c r="C36" s="75" t="s">
        <v>55</v>
      </c>
      <c r="D36" s="40">
        <f t="shared" si="7"/>
        <v>80000</v>
      </c>
      <c r="E36" s="40">
        <v>14400</v>
      </c>
      <c r="F36" s="40">
        <v>21000</v>
      </c>
      <c r="G36" s="40">
        <v>44600</v>
      </c>
      <c r="H36" s="33">
        <v>0</v>
      </c>
      <c r="I36" s="36" t="s">
        <v>23</v>
      </c>
      <c r="J36" s="57">
        <v>30</v>
      </c>
      <c r="K36" s="57">
        <v>1</v>
      </c>
      <c r="L36" s="43">
        <f t="shared" si="9"/>
        <v>2666.6666666666665</v>
      </c>
      <c r="M36" s="36"/>
      <c r="N36" s="44"/>
      <c r="O36" s="37"/>
      <c r="P36" s="37"/>
    </row>
    <row r="37" spans="1:16" s="28" customFormat="1" ht="25.5" customHeight="1">
      <c r="A37" s="58">
        <v>7</v>
      </c>
      <c r="B37" s="58">
        <v>7</v>
      </c>
      <c r="C37" s="74" t="s">
        <v>56</v>
      </c>
      <c r="D37" s="22">
        <f>SUM(E37:H37)</f>
        <v>124000</v>
      </c>
      <c r="E37" s="22">
        <f>SUM(E38:E41)</f>
        <v>67100</v>
      </c>
      <c r="F37" s="22">
        <f aca="true" t="shared" si="10" ref="F37:L37">SUM(F38:F41)</f>
        <v>35700</v>
      </c>
      <c r="G37" s="22">
        <f t="shared" si="10"/>
        <v>21200</v>
      </c>
      <c r="H37" s="23">
        <f t="shared" si="10"/>
        <v>0</v>
      </c>
      <c r="I37" s="22">
        <f t="shared" si="10"/>
        <v>0</v>
      </c>
      <c r="J37" s="22">
        <f t="shared" si="10"/>
        <v>90</v>
      </c>
      <c r="K37" s="22">
        <f t="shared" si="10"/>
        <v>4</v>
      </c>
      <c r="L37" s="24">
        <f t="shared" si="10"/>
        <v>3115</v>
      </c>
      <c r="M37" s="25"/>
      <c r="N37" s="26"/>
      <c r="O37" s="27">
        <v>161500</v>
      </c>
      <c r="P37" s="27">
        <f>SUM(O37-D37)</f>
        <v>37500</v>
      </c>
    </row>
    <row r="38" spans="1:16" s="38" customFormat="1" ht="25.5" customHeight="1">
      <c r="A38" s="29">
        <v>24</v>
      </c>
      <c r="B38" s="29">
        <v>1</v>
      </c>
      <c r="C38" s="39" t="s">
        <v>57</v>
      </c>
      <c r="D38" s="45">
        <f t="shared" si="7"/>
        <v>25000</v>
      </c>
      <c r="E38" s="76">
        <v>15900</v>
      </c>
      <c r="F38" s="76">
        <v>7000</v>
      </c>
      <c r="G38" s="42">
        <v>2100</v>
      </c>
      <c r="H38" s="77">
        <v>0</v>
      </c>
      <c r="I38" s="36" t="s">
        <v>23</v>
      </c>
      <c r="J38" s="44">
        <v>20</v>
      </c>
      <c r="K38" s="44">
        <v>1</v>
      </c>
      <c r="L38" s="43">
        <f>SUM(E38/J38)</f>
        <v>795</v>
      </c>
      <c r="M38" s="36"/>
      <c r="N38" s="44"/>
      <c r="O38" s="37" t="s">
        <v>58</v>
      </c>
      <c r="P38" s="37"/>
    </row>
    <row r="39" spans="1:16" s="38" customFormat="1" ht="25.5" customHeight="1">
      <c r="A39" s="29">
        <v>25</v>
      </c>
      <c r="B39" s="29">
        <v>2</v>
      </c>
      <c r="C39" s="78" t="s">
        <v>59</v>
      </c>
      <c r="D39" s="45">
        <f t="shared" si="7"/>
        <v>24000</v>
      </c>
      <c r="E39" s="76">
        <v>14800</v>
      </c>
      <c r="F39" s="76">
        <v>7200</v>
      </c>
      <c r="G39" s="42">
        <v>2000</v>
      </c>
      <c r="H39" s="77">
        <v>0</v>
      </c>
      <c r="I39" s="36" t="s">
        <v>23</v>
      </c>
      <c r="J39" s="44">
        <v>20</v>
      </c>
      <c r="K39" s="44">
        <v>1</v>
      </c>
      <c r="L39" s="43">
        <f>SUM(E39/J39)</f>
        <v>740</v>
      </c>
      <c r="M39" s="36"/>
      <c r="N39" s="44"/>
      <c r="O39" s="63" t="s">
        <v>24</v>
      </c>
      <c r="P39" s="37"/>
    </row>
    <row r="40" spans="1:16" s="38" customFormat="1" ht="25.5" customHeight="1">
      <c r="A40" s="29">
        <v>26</v>
      </c>
      <c r="B40" s="29">
        <v>3</v>
      </c>
      <c r="C40" s="39" t="s">
        <v>60</v>
      </c>
      <c r="D40" s="45">
        <f t="shared" si="7"/>
        <v>25000</v>
      </c>
      <c r="E40" s="76">
        <v>14400</v>
      </c>
      <c r="F40" s="76">
        <v>4500</v>
      </c>
      <c r="G40" s="42">
        <v>6100</v>
      </c>
      <c r="H40" s="77">
        <v>0</v>
      </c>
      <c r="I40" s="36" t="s">
        <v>23</v>
      </c>
      <c r="J40" s="44">
        <v>30</v>
      </c>
      <c r="K40" s="44">
        <v>1</v>
      </c>
      <c r="L40" s="43">
        <f>SUM(E40/J40)</f>
        <v>480</v>
      </c>
      <c r="M40" s="36"/>
      <c r="N40" s="44"/>
      <c r="O40" s="37" t="s">
        <v>61</v>
      </c>
      <c r="P40" s="37"/>
    </row>
    <row r="41" spans="1:16" s="38" customFormat="1" ht="25.5" customHeight="1">
      <c r="A41" s="29">
        <v>27</v>
      </c>
      <c r="B41" s="29">
        <v>4</v>
      </c>
      <c r="C41" s="39" t="s">
        <v>62</v>
      </c>
      <c r="D41" s="45">
        <f t="shared" si="7"/>
        <v>50000</v>
      </c>
      <c r="E41" s="76">
        <v>22000</v>
      </c>
      <c r="F41" s="76">
        <v>17000</v>
      </c>
      <c r="G41" s="42">
        <v>11000</v>
      </c>
      <c r="H41" s="77">
        <v>0</v>
      </c>
      <c r="I41" s="36" t="s">
        <v>23</v>
      </c>
      <c r="J41" s="44">
        <v>20</v>
      </c>
      <c r="K41" s="44">
        <v>1</v>
      </c>
      <c r="L41" s="43">
        <f>SUM(E41/J41)</f>
        <v>1100</v>
      </c>
      <c r="M41" s="36"/>
      <c r="N41" s="44"/>
      <c r="O41" s="37" t="s">
        <v>61</v>
      </c>
      <c r="P41" s="37"/>
    </row>
    <row r="42" spans="1:16" s="28" customFormat="1" ht="25.5" customHeight="1">
      <c r="A42" s="20">
        <v>8</v>
      </c>
      <c r="B42" s="20">
        <v>8</v>
      </c>
      <c r="C42" s="21" t="s">
        <v>63</v>
      </c>
      <c r="D42" s="79">
        <f t="shared" si="7"/>
        <v>1130000</v>
      </c>
      <c r="E42" s="79">
        <f>SUM(E43:E46)</f>
        <v>345600</v>
      </c>
      <c r="F42" s="79">
        <f>SUM(F43:F46)</f>
        <v>263040</v>
      </c>
      <c r="G42" s="79">
        <f>SUM(G43:G46)</f>
        <v>521360</v>
      </c>
      <c r="H42" s="23">
        <f>SUM(H43:H46)</f>
        <v>0</v>
      </c>
      <c r="I42" s="79"/>
      <c r="J42" s="79">
        <f>SUM(J43:J46)</f>
        <v>630</v>
      </c>
      <c r="K42" s="79">
        <f>SUM(K43:K46)</f>
        <v>5</v>
      </c>
      <c r="L42" s="24">
        <f>SUM(D42/J42)</f>
        <v>1793.6507936507937</v>
      </c>
      <c r="M42" s="80"/>
      <c r="N42" s="81"/>
      <c r="O42" s="82">
        <v>1565700</v>
      </c>
      <c r="P42" s="82">
        <f>SUM(O42-D42)</f>
        <v>435700</v>
      </c>
    </row>
    <row r="43" spans="1:15" ht="25.5" customHeight="1">
      <c r="A43" s="83">
        <v>28</v>
      </c>
      <c r="B43" s="83">
        <v>1</v>
      </c>
      <c r="C43" s="39" t="s">
        <v>64</v>
      </c>
      <c r="D43" s="35">
        <f t="shared" si="7"/>
        <v>300000</v>
      </c>
      <c r="E43" s="45">
        <v>144000</v>
      </c>
      <c r="F43" s="45">
        <v>5000</v>
      </c>
      <c r="G43" s="47">
        <v>151000</v>
      </c>
      <c r="H43" s="84">
        <v>0</v>
      </c>
      <c r="I43" s="85" t="s">
        <v>23</v>
      </c>
      <c r="J43" s="86">
        <v>200</v>
      </c>
      <c r="K43" s="45">
        <v>2</v>
      </c>
      <c r="L43" s="35">
        <f aca="true" t="shared" si="11" ref="L43:L49">SUM(D43/J43)</f>
        <v>1500</v>
      </c>
      <c r="M43" s="87"/>
      <c r="N43" s="39"/>
      <c r="O43" s="37"/>
    </row>
    <row r="44" spans="1:22" s="91" customFormat="1" ht="25.5" customHeight="1">
      <c r="A44" s="29">
        <v>29</v>
      </c>
      <c r="B44" s="29">
        <v>2</v>
      </c>
      <c r="C44" s="39" t="s">
        <v>65</v>
      </c>
      <c r="D44" s="35">
        <f t="shared" si="7"/>
        <v>300000</v>
      </c>
      <c r="E44" s="42">
        <v>72000</v>
      </c>
      <c r="F44" s="42">
        <v>115840</v>
      </c>
      <c r="G44" s="42">
        <v>112160</v>
      </c>
      <c r="H44" s="77">
        <v>0</v>
      </c>
      <c r="I44" s="41" t="s">
        <v>23</v>
      </c>
      <c r="J44" s="42">
        <v>200</v>
      </c>
      <c r="K44" s="42">
        <v>1</v>
      </c>
      <c r="L44" s="35">
        <f>SUM(D44/J44)</f>
        <v>1500</v>
      </c>
      <c r="M44" s="36"/>
      <c r="N44" s="44"/>
      <c r="O44" s="88"/>
      <c r="P44" s="88"/>
      <c r="Q44" s="89"/>
      <c r="R44" s="89"/>
      <c r="S44" s="90"/>
      <c r="T44" s="89"/>
      <c r="U44" s="89"/>
      <c r="V44" s="89"/>
    </row>
    <row r="45" spans="1:19" s="38" customFormat="1" ht="25.5" customHeight="1">
      <c r="A45" s="83">
        <v>30</v>
      </c>
      <c r="B45" s="29">
        <v>3</v>
      </c>
      <c r="C45" s="39" t="s">
        <v>66</v>
      </c>
      <c r="D45" s="35">
        <f t="shared" si="7"/>
        <v>250000</v>
      </c>
      <c r="E45" s="42">
        <v>57600</v>
      </c>
      <c r="F45" s="42">
        <v>79800</v>
      </c>
      <c r="G45" s="42">
        <v>112600</v>
      </c>
      <c r="H45" s="77">
        <v>0</v>
      </c>
      <c r="I45" s="85" t="s">
        <v>23</v>
      </c>
      <c r="J45" s="42">
        <v>130</v>
      </c>
      <c r="K45" s="42">
        <v>1</v>
      </c>
      <c r="L45" s="35">
        <f t="shared" si="11"/>
        <v>1923.076923076923</v>
      </c>
      <c r="M45" s="36"/>
      <c r="N45" s="44"/>
      <c r="O45" s="48"/>
      <c r="P45" s="37"/>
      <c r="S45" s="92"/>
    </row>
    <row r="46" spans="1:19" s="38" customFormat="1" ht="25.5" customHeight="1">
      <c r="A46" s="29">
        <v>31</v>
      </c>
      <c r="B46" s="29">
        <v>4</v>
      </c>
      <c r="C46" s="39" t="s">
        <v>67</v>
      </c>
      <c r="D46" s="35">
        <f t="shared" si="7"/>
        <v>280000</v>
      </c>
      <c r="E46" s="42">
        <v>72000</v>
      </c>
      <c r="F46" s="42">
        <v>62400</v>
      </c>
      <c r="G46" s="42">
        <v>145600</v>
      </c>
      <c r="H46" s="77">
        <v>0</v>
      </c>
      <c r="I46" s="85" t="s">
        <v>23</v>
      </c>
      <c r="J46" s="42">
        <v>100</v>
      </c>
      <c r="K46" s="42">
        <v>1</v>
      </c>
      <c r="L46" s="35">
        <f t="shared" si="11"/>
        <v>2800</v>
      </c>
      <c r="M46" s="36"/>
      <c r="N46" s="44"/>
      <c r="O46" s="37"/>
      <c r="P46" s="37"/>
      <c r="S46" s="92"/>
    </row>
    <row r="47" spans="1:16" s="28" customFormat="1" ht="25.5" customHeight="1">
      <c r="A47" s="20">
        <v>9</v>
      </c>
      <c r="B47" s="20">
        <v>9</v>
      </c>
      <c r="C47" s="21" t="s">
        <v>68</v>
      </c>
      <c r="D47" s="22">
        <f t="shared" si="7"/>
        <v>180000</v>
      </c>
      <c r="E47" s="22">
        <f>SUM(E48:E49)</f>
        <v>28800</v>
      </c>
      <c r="F47" s="22">
        <f aca="true" t="shared" si="12" ref="F47:K47">SUM(F48:F49)</f>
        <v>28800</v>
      </c>
      <c r="G47" s="22">
        <f t="shared" si="12"/>
        <v>122400</v>
      </c>
      <c r="H47" s="23">
        <f t="shared" si="12"/>
        <v>0</v>
      </c>
      <c r="I47" s="22"/>
      <c r="J47" s="22">
        <f>SUM(J48:J49)</f>
        <v>100</v>
      </c>
      <c r="K47" s="22">
        <f t="shared" si="12"/>
        <v>2</v>
      </c>
      <c r="L47" s="24">
        <f>SUM(D47/J47)</f>
        <v>1800</v>
      </c>
      <c r="M47" s="25"/>
      <c r="N47" s="26"/>
      <c r="O47" s="82">
        <v>220000</v>
      </c>
      <c r="P47" s="82">
        <f>SUM(O47-D47)</f>
        <v>40000</v>
      </c>
    </row>
    <row r="48" spans="1:16" s="38" customFormat="1" ht="25.5" customHeight="1">
      <c r="A48" s="29">
        <v>32</v>
      </c>
      <c r="B48" s="29">
        <v>1</v>
      </c>
      <c r="C48" s="30" t="s">
        <v>69</v>
      </c>
      <c r="D48" s="40">
        <f t="shared" si="7"/>
        <v>90000</v>
      </c>
      <c r="E48" s="32">
        <v>14400</v>
      </c>
      <c r="F48" s="32">
        <v>14400</v>
      </c>
      <c r="G48" s="32">
        <v>61200</v>
      </c>
      <c r="H48" s="33">
        <v>0</v>
      </c>
      <c r="I48" s="85" t="s">
        <v>23</v>
      </c>
      <c r="J48" s="32">
        <v>50</v>
      </c>
      <c r="K48" s="32">
        <v>1</v>
      </c>
      <c r="L48" s="43">
        <f>SUM(D48/J48)</f>
        <v>1800</v>
      </c>
      <c r="M48" s="93"/>
      <c r="N48" s="44"/>
      <c r="O48" s="63" t="s">
        <v>24</v>
      </c>
      <c r="P48" s="37"/>
    </row>
    <row r="49" spans="1:16" s="38" customFormat="1" ht="25.5" customHeight="1">
      <c r="A49" s="29">
        <v>33</v>
      </c>
      <c r="B49" s="29">
        <v>2</v>
      </c>
      <c r="C49" s="30" t="s">
        <v>70</v>
      </c>
      <c r="D49" s="40">
        <f t="shared" si="7"/>
        <v>90000</v>
      </c>
      <c r="E49" s="32">
        <v>14400</v>
      </c>
      <c r="F49" s="32">
        <v>14400</v>
      </c>
      <c r="G49" s="32">
        <v>61200</v>
      </c>
      <c r="H49" s="33">
        <v>0</v>
      </c>
      <c r="I49" s="41" t="s">
        <v>23</v>
      </c>
      <c r="J49" s="32">
        <v>50</v>
      </c>
      <c r="K49" s="32">
        <v>1</v>
      </c>
      <c r="L49" s="43">
        <f t="shared" si="11"/>
        <v>1800</v>
      </c>
      <c r="M49" s="93"/>
      <c r="N49" s="44"/>
      <c r="O49" s="37"/>
      <c r="P49" s="37"/>
    </row>
    <row r="50" spans="1:16" s="38" customFormat="1" ht="25.5" customHeight="1">
      <c r="A50" s="29"/>
      <c r="B50" s="29"/>
      <c r="C50" s="30"/>
      <c r="D50" s="40"/>
      <c r="E50" s="32"/>
      <c r="F50" s="32"/>
      <c r="G50" s="32"/>
      <c r="H50" s="33"/>
      <c r="I50" s="41"/>
      <c r="J50" s="32"/>
      <c r="K50" s="32"/>
      <c r="L50" s="43"/>
      <c r="M50" s="93"/>
      <c r="N50" s="44"/>
      <c r="O50" s="37"/>
      <c r="P50" s="37"/>
    </row>
    <row r="51" spans="1:16" s="28" customFormat="1" ht="25.5" customHeight="1">
      <c r="A51" s="20">
        <v>10</v>
      </c>
      <c r="B51" s="20">
        <v>10</v>
      </c>
      <c r="C51" s="21" t="s">
        <v>71</v>
      </c>
      <c r="D51" s="22">
        <f>SUM(E51:H51)</f>
        <v>2156000</v>
      </c>
      <c r="E51" s="22">
        <f>SUM(E52:E58)</f>
        <v>593200</v>
      </c>
      <c r="F51" s="22">
        <f aca="true" t="shared" si="13" ref="F51:L51">SUM(F52:F58)</f>
        <v>783340</v>
      </c>
      <c r="G51" s="22">
        <f>SUM(G52:G58)</f>
        <v>779460</v>
      </c>
      <c r="H51" s="23">
        <f t="shared" si="13"/>
        <v>0</v>
      </c>
      <c r="I51" s="23">
        <f t="shared" si="13"/>
        <v>0</v>
      </c>
      <c r="J51" s="22">
        <f>SUM(J52:J58)</f>
        <v>570</v>
      </c>
      <c r="K51" s="22">
        <f t="shared" si="13"/>
        <v>6</v>
      </c>
      <c r="L51" s="22">
        <f t="shared" si="13"/>
        <v>15083.076923076922</v>
      </c>
      <c r="M51" s="25"/>
      <c r="N51" s="26"/>
      <c r="O51" s="27">
        <v>1979500</v>
      </c>
      <c r="P51" s="27">
        <f>SUM(O51-D51)</f>
        <v>-176500</v>
      </c>
    </row>
    <row r="52" spans="1:16" s="38" customFormat="1" ht="25.5" customHeight="1">
      <c r="A52" s="29">
        <v>34</v>
      </c>
      <c r="B52" s="29">
        <v>1</v>
      </c>
      <c r="C52" s="30" t="s">
        <v>72</v>
      </c>
      <c r="D52" s="40">
        <f>SUM(E52:H52)</f>
        <v>400000</v>
      </c>
      <c r="E52" s="86">
        <v>64000</v>
      </c>
      <c r="F52" s="86">
        <v>39680</v>
      </c>
      <c r="G52" s="40">
        <v>296320</v>
      </c>
      <c r="H52" s="33">
        <v>0</v>
      </c>
      <c r="I52" s="94" t="s">
        <v>73</v>
      </c>
      <c r="J52" s="42">
        <v>150</v>
      </c>
      <c r="K52" s="42"/>
      <c r="L52" s="43"/>
      <c r="M52" s="36"/>
      <c r="N52" s="44"/>
      <c r="O52" s="37"/>
      <c r="P52" s="37"/>
    </row>
    <row r="53" spans="1:16" s="38" customFormat="1" ht="25.5" customHeight="1">
      <c r="A53" s="29">
        <v>35</v>
      </c>
      <c r="B53" s="29">
        <v>2</v>
      </c>
      <c r="C53" s="95" t="s">
        <v>74</v>
      </c>
      <c r="D53" s="40">
        <f aca="true" t="shared" si="14" ref="D53:D59">SUM(E53:H53)</f>
        <v>300000</v>
      </c>
      <c r="E53" s="86">
        <v>100800</v>
      </c>
      <c r="F53" s="40">
        <v>145410</v>
      </c>
      <c r="G53" s="40">
        <v>53790</v>
      </c>
      <c r="H53" s="33">
        <v>0</v>
      </c>
      <c r="I53" s="41" t="s">
        <v>23</v>
      </c>
      <c r="J53" s="42">
        <v>60</v>
      </c>
      <c r="K53" s="42">
        <v>1</v>
      </c>
      <c r="L53" s="43">
        <f aca="true" t="shared" si="15" ref="L53:L59">SUM(D53/J53)</f>
        <v>5000</v>
      </c>
      <c r="M53" s="36"/>
      <c r="N53" s="44"/>
      <c r="O53" s="37"/>
      <c r="P53" s="37"/>
    </row>
    <row r="54" spans="1:16" s="38" customFormat="1" ht="25.5" customHeight="1">
      <c r="A54" s="29">
        <v>36</v>
      </c>
      <c r="B54" s="29">
        <v>3</v>
      </c>
      <c r="C54" s="30" t="s">
        <v>75</v>
      </c>
      <c r="D54" s="40">
        <f t="shared" si="14"/>
        <v>25000</v>
      </c>
      <c r="E54" s="86">
        <v>4800</v>
      </c>
      <c r="F54" s="86">
        <v>11900</v>
      </c>
      <c r="G54" s="40">
        <v>8300</v>
      </c>
      <c r="H54" s="33">
        <v>0</v>
      </c>
      <c r="I54" s="85" t="s">
        <v>23</v>
      </c>
      <c r="J54" s="42">
        <v>25</v>
      </c>
      <c r="K54" s="42">
        <v>1</v>
      </c>
      <c r="L54" s="43">
        <f t="shared" si="15"/>
        <v>1000</v>
      </c>
      <c r="M54" s="36"/>
      <c r="N54" s="44"/>
      <c r="O54" s="48"/>
      <c r="P54" s="37"/>
    </row>
    <row r="55" spans="1:16" s="38" customFormat="1" ht="25.5" customHeight="1">
      <c r="A55" s="29">
        <v>37</v>
      </c>
      <c r="B55" s="29">
        <v>4</v>
      </c>
      <c r="C55" s="30" t="s">
        <v>76</v>
      </c>
      <c r="D55" s="40">
        <f t="shared" si="14"/>
        <v>39000</v>
      </c>
      <c r="E55" s="86">
        <v>9600</v>
      </c>
      <c r="F55" s="86">
        <v>17850</v>
      </c>
      <c r="G55" s="40">
        <v>11550</v>
      </c>
      <c r="H55" s="33">
        <v>0</v>
      </c>
      <c r="I55" s="41" t="s">
        <v>23</v>
      </c>
      <c r="J55" s="42">
        <v>25</v>
      </c>
      <c r="K55" s="42">
        <v>1</v>
      </c>
      <c r="L55" s="43">
        <f t="shared" si="15"/>
        <v>1560</v>
      </c>
      <c r="M55" s="36"/>
      <c r="N55" s="44"/>
      <c r="O55" s="37"/>
      <c r="P55" s="37"/>
    </row>
    <row r="56" spans="1:16" s="38" customFormat="1" ht="25.5" customHeight="1">
      <c r="A56" s="29">
        <v>38</v>
      </c>
      <c r="B56" s="29">
        <v>5</v>
      </c>
      <c r="C56" s="30" t="s">
        <v>77</v>
      </c>
      <c r="D56" s="40">
        <f t="shared" si="14"/>
        <v>30000</v>
      </c>
      <c r="E56" s="86">
        <v>7200</v>
      </c>
      <c r="F56" s="86">
        <v>17850</v>
      </c>
      <c r="G56" s="40">
        <v>4950</v>
      </c>
      <c r="H56" s="33">
        <v>0</v>
      </c>
      <c r="I56" s="85" t="s">
        <v>23</v>
      </c>
      <c r="J56" s="42">
        <v>25</v>
      </c>
      <c r="K56" s="42">
        <v>1</v>
      </c>
      <c r="L56" s="43">
        <f t="shared" si="15"/>
        <v>1200</v>
      </c>
      <c r="M56" s="36"/>
      <c r="N56" s="44"/>
      <c r="O56" s="37"/>
      <c r="P56" s="37"/>
    </row>
    <row r="57" spans="1:16" s="38" customFormat="1" ht="25.5" customHeight="1">
      <c r="A57" s="29">
        <v>39</v>
      </c>
      <c r="B57" s="29">
        <v>6</v>
      </c>
      <c r="C57" s="96" t="s">
        <v>78</v>
      </c>
      <c r="D57" s="40">
        <f t="shared" si="14"/>
        <v>30000</v>
      </c>
      <c r="E57" s="86">
        <v>7200</v>
      </c>
      <c r="F57" s="86">
        <v>17850</v>
      </c>
      <c r="G57" s="40">
        <v>4950</v>
      </c>
      <c r="H57" s="33">
        <v>0</v>
      </c>
      <c r="I57" s="85" t="s">
        <v>23</v>
      </c>
      <c r="J57" s="42">
        <v>25</v>
      </c>
      <c r="K57" s="42">
        <v>1</v>
      </c>
      <c r="L57" s="43">
        <f t="shared" si="15"/>
        <v>1200</v>
      </c>
      <c r="M57" s="36"/>
      <c r="N57" s="44"/>
      <c r="O57" s="37"/>
      <c r="P57" s="37"/>
    </row>
    <row r="58" spans="1:16" s="38" customFormat="1" ht="25.5" customHeight="1">
      <c r="A58" s="97">
        <v>40</v>
      </c>
      <c r="B58" s="97">
        <v>7</v>
      </c>
      <c r="C58" s="98" t="s">
        <v>79</v>
      </c>
      <c r="D58" s="56">
        <f>SUM(E58:H58)</f>
        <v>1332000</v>
      </c>
      <c r="E58" s="56">
        <v>399600</v>
      </c>
      <c r="F58" s="56">
        <v>532800</v>
      </c>
      <c r="G58" s="56">
        <v>399600</v>
      </c>
      <c r="H58" s="99">
        <v>0</v>
      </c>
      <c r="I58" s="100" t="s">
        <v>23</v>
      </c>
      <c r="J58" s="64">
        <v>260</v>
      </c>
      <c r="K58" s="64">
        <v>1</v>
      </c>
      <c r="L58" s="101">
        <f>SUM(D58/J58)</f>
        <v>5123.076923076923</v>
      </c>
      <c r="M58" s="36"/>
      <c r="N58" s="44"/>
      <c r="O58" s="37"/>
      <c r="P58" s="37"/>
    </row>
    <row r="59" spans="1:16" s="110" customFormat="1" ht="25.5" customHeight="1" hidden="1">
      <c r="A59" s="102"/>
      <c r="B59" s="29"/>
      <c r="C59" s="103" t="s">
        <v>80</v>
      </c>
      <c r="D59" s="104">
        <f t="shared" si="14"/>
        <v>260000</v>
      </c>
      <c r="E59" s="104">
        <v>78000</v>
      </c>
      <c r="F59" s="104">
        <v>104000</v>
      </c>
      <c r="G59" s="104">
        <v>78000</v>
      </c>
      <c r="H59" s="99">
        <v>0</v>
      </c>
      <c r="I59" s="105" t="s">
        <v>23</v>
      </c>
      <c r="J59" s="64">
        <v>50</v>
      </c>
      <c r="K59" s="64">
        <v>1</v>
      </c>
      <c r="L59" s="106">
        <f t="shared" si="15"/>
        <v>5200</v>
      </c>
      <c r="M59" s="107"/>
      <c r="N59" s="108"/>
      <c r="O59" s="109"/>
      <c r="P59" s="109"/>
    </row>
    <row r="60" spans="1:16" s="110" customFormat="1" ht="25.5" customHeight="1" hidden="1">
      <c r="A60" s="102"/>
      <c r="B60" s="29"/>
      <c r="C60" s="103" t="s">
        <v>81</v>
      </c>
      <c r="D60" s="104"/>
      <c r="E60" s="104"/>
      <c r="F60" s="104"/>
      <c r="G60" s="104"/>
      <c r="H60" s="99"/>
      <c r="I60" s="105"/>
      <c r="J60" s="64"/>
      <c r="K60" s="64"/>
      <c r="L60" s="106"/>
      <c r="M60" s="107"/>
      <c r="N60" s="108"/>
      <c r="O60" s="109"/>
      <c r="P60" s="109"/>
    </row>
    <row r="61" spans="1:16" s="110" customFormat="1" ht="25.5" customHeight="1" hidden="1">
      <c r="A61" s="102"/>
      <c r="B61" s="29"/>
      <c r="C61" s="98" t="s">
        <v>82</v>
      </c>
      <c r="D61" s="104">
        <f aca="true" t="shared" si="16" ref="D61:D66">SUM(E61:H61)</f>
        <v>200000</v>
      </c>
      <c r="E61" s="104">
        <v>60000</v>
      </c>
      <c r="F61" s="104">
        <v>80000</v>
      </c>
      <c r="G61" s="104">
        <v>60000</v>
      </c>
      <c r="H61" s="99">
        <v>0</v>
      </c>
      <c r="I61" s="105" t="s">
        <v>23</v>
      </c>
      <c r="J61" s="64">
        <v>40</v>
      </c>
      <c r="K61" s="64">
        <v>1</v>
      </c>
      <c r="L61" s="106">
        <f aca="true" t="shared" si="17" ref="L61:L66">SUM(D61/J61)</f>
        <v>5000</v>
      </c>
      <c r="M61" s="107"/>
      <c r="N61" s="108"/>
      <c r="O61" s="109"/>
      <c r="P61" s="109"/>
    </row>
    <row r="62" spans="1:16" s="110" customFormat="1" ht="25.5" customHeight="1" hidden="1">
      <c r="A62" s="102"/>
      <c r="B62" s="29"/>
      <c r="C62" s="98" t="s">
        <v>83</v>
      </c>
      <c r="D62" s="104">
        <f t="shared" si="16"/>
        <v>266000</v>
      </c>
      <c r="E62" s="104">
        <v>79800</v>
      </c>
      <c r="F62" s="104">
        <v>106400</v>
      </c>
      <c r="G62" s="104">
        <v>79800</v>
      </c>
      <c r="H62" s="99">
        <v>0</v>
      </c>
      <c r="I62" s="105" t="s">
        <v>23</v>
      </c>
      <c r="J62" s="64">
        <v>50</v>
      </c>
      <c r="K62" s="64">
        <v>1</v>
      </c>
      <c r="L62" s="106">
        <f t="shared" si="17"/>
        <v>5320</v>
      </c>
      <c r="M62" s="107"/>
      <c r="N62" s="108"/>
      <c r="O62" s="109"/>
      <c r="P62" s="109"/>
    </row>
    <row r="63" spans="1:16" s="110" customFormat="1" ht="25.5" customHeight="1" hidden="1">
      <c r="A63" s="102"/>
      <c r="B63" s="29"/>
      <c r="C63" s="98" t="s">
        <v>84</v>
      </c>
      <c r="D63" s="104">
        <f>SUM(E63:H63)</f>
        <v>200000</v>
      </c>
      <c r="E63" s="104">
        <v>60000</v>
      </c>
      <c r="F63" s="104">
        <v>80000</v>
      </c>
      <c r="G63" s="104">
        <v>60000</v>
      </c>
      <c r="H63" s="99">
        <v>0</v>
      </c>
      <c r="I63" s="105" t="s">
        <v>23</v>
      </c>
      <c r="J63" s="64">
        <v>40</v>
      </c>
      <c r="K63" s="64">
        <v>1</v>
      </c>
      <c r="L63" s="106">
        <f>SUM(D63/J63)</f>
        <v>5000</v>
      </c>
      <c r="M63" s="107"/>
      <c r="N63" s="108"/>
      <c r="O63" s="109"/>
      <c r="P63" s="109"/>
    </row>
    <row r="64" spans="1:16" s="110" customFormat="1" ht="25.5" customHeight="1" hidden="1">
      <c r="A64" s="102"/>
      <c r="B64" s="29"/>
      <c r="C64" s="98" t="s">
        <v>85</v>
      </c>
      <c r="D64" s="111">
        <f>SUM(E64:H64)</f>
        <v>156000</v>
      </c>
      <c r="E64" s="104">
        <v>46800</v>
      </c>
      <c r="F64" s="111">
        <v>62400</v>
      </c>
      <c r="G64" s="104">
        <v>46800</v>
      </c>
      <c r="H64" s="99">
        <v>0</v>
      </c>
      <c r="I64" s="112" t="s">
        <v>23</v>
      </c>
      <c r="J64" s="64">
        <v>30</v>
      </c>
      <c r="K64" s="64">
        <v>1</v>
      </c>
      <c r="L64" s="106">
        <f>SUM(D64/J64)</f>
        <v>5200</v>
      </c>
      <c r="M64" s="107"/>
      <c r="N64" s="108"/>
      <c r="O64" s="109"/>
      <c r="P64" s="109"/>
    </row>
    <row r="65" spans="1:16" s="110" customFormat="1" ht="25.5" customHeight="1" hidden="1">
      <c r="A65" s="102"/>
      <c r="B65" s="29"/>
      <c r="C65" s="113" t="s">
        <v>86</v>
      </c>
      <c r="D65" s="104"/>
      <c r="E65" s="104"/>
      <c r="F65" s="104"/>
      <c r="G65" s="104"/>
      <c r="H65" s="99"/>
      <c r="I65" s="112"/>
      <c r="J65" s="64"/>
      <c r="K65" s="64"/>
      <c r="L65" s="106"/>
      <c r="M65" s="107"/>
      <c r="N65" s="108"/>
      <c r="O65" s="109" t="s">
        <v>87</v>
      </c>
      <c r="P65" s="109"/>
    </row>
    <row r="66" spans="1:16" s="110" customFormat="1" ht="25.5" customHeight="1" hidden="1">
      <c r="A66" s="102"/>
      <c r="B66" s="29"/>
      <c r="C66" s="98" t="s">
        <v>88</v>
      </c>
      <c r="D66" s="104">
        <f t="shared" si="16"/>
        <v>250000</v>
      </c>
      <c r="E66" s="104">
        <v>75000</v>
      </c>
      <c r="F66" s="104">
        <v>100000</v>
      </c>
      <c r="G66" s="104">
        <v>75000</v>
      </c>
      <c r="H66" s="99">
        <v>0</v>
      </c>
      <c r="I66" s="105" t="s">
        <v>23</v>
      </c>
      <c r="J66" s="64">
        <v>50</v>
      </c>
      <c r="K66" s="64">
        <v>1</v>
      </c>
      <c r="L66" s="106">
        <f t="shared" si="17"/>
        <v>5000</v>
      </c>
      <c r="M66" s="107"/>
      <c r="N66" s="108"/>
      <c r="O66" s="109"/>
      <c r="P66" s="109"/>
    </row>
    <row r="67" spans="1:16" s="110" customFormat="1" ht="25.5" customHeight="1" hidden="1">
      <c r="A67" s="29"/>
      <c r="B67" s="29"/>
      <c r="C67" s="96"/>
      <c r="D67" s="114"/>
      <c r="E67" s="114"/>
      <c r="F67" s="114"/>
      <c r="G67" s="114"/>
      <c r="H67" s="33"/>
      <c r="I67" s="115"/>
      <c r="J67" s="42"/>
      <c r="K67" s="42"/>
      <c r="L67" s="116"/>
      <c r="M67" s="107"/>
      <c r="N67" s="108"/>
      <c r="O67" s="109"/>
      <c r="P67" s="109"/>
    </row>
  </sheetData>
  <sheetProtection/>
  <mergeCells count="10">
    <mergeCell ref="O7:O11"/>
    <mergeCell ref="B1:N1"/>
    <mergeCell ref="B2:C2"/>
    <mergeCell ref="D2:L2"/>
    <mergeCell ref="M2:N2"/>
    <mergeCell ref="A3:A4"/>
    <mergeCell ref="D3:H3"/>
    <mergeCell ref="I3:K3"/>
    <mergeCell ref="M3:M4"/>
    <mergeCell ref="N3:N4"/>
  </mergeCells>
  <printOptions horizontalCentered="1"/>
  <pageMargins left="0.2362204724409449" right="0.15748031496062992" top="0.5118110236220472" bottom="0" header="0.5118110236220472" footer="0.2362204724409449"/>
  <pageSetup horizontalDpi="600" verticalDpi="600" orientation="landscape" paperSize="9" scale="80" r:id="rId1"/>
  <headerFooter alignWithMargins="0">
    <oddHeader>&amp;R&amp;P</oddHeader>
    <oddFooter>&amp;Rปรับ(6/4/54)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"/>
  <sheetViews>
    <sheetView zoomScale="86" zoomScaleNormal="86" workbookViewId="0" topLeftCell="A1">
      <selection activeCell="K5" sqref="K5:L7"/>
    </sheetView>
  </sheetViews>
  <sheetFormatPr defaultColWidth="9.140625" defaultRowHeight="15"/>
  <cols>
    <col min="1" max="1" width="5.140625" style="155" customWidth="1"/>
    <col min="2" max="2" width="5.57421875" style="155" customWidth="1"/>
    <col min="3" max="3" width="57.421875" style="124" customWidth="1"/>
    <col min="4" max="4" width="2.421875" style="155" customWidth="1"/>
    <col min="5" max="5" width="7.8515625" style="155" customWidth="1"/>
    <col min="6" max="6" width="7.421875" style="155" customWidth="1"/>
    <col min="7" max="7" width="9.140625" style="156" customWidth="1"/>
    <col min="8" max="8" width="0" style="155" hidden="1" customWidth="1"/>
    <col min="9" max="9" width="7.00390625" style="155" customWidth="1"/>
    <col min="10" max="10" width="5.8515625" style="155" customWidth="1"/>
    <col min="11" max="11" width="19.8515625" style="124" customWidth="1"/>
    <col min="12" max="16384" width="9.00390625" style="124" customWidth="1"/>
  </cols>
  <sheetData>
    <row r="1" spans="1:12" s="122" customFormat="1" ht="23.25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21">
      <c r="A2" s="288" t="s">
        <v>5</v>
      </c>
      <c r="B2" s="288" t="s">
        <v>4</v>
      </c>
      <c r="C2" s="288" t="s">
        <v>89</v>
      </c>
      <c r="D2" s="123"/>
      <c r="E2" s="292" t="s">
        <v>90</v>
      </c>
      <c r="F2" s="293"/>
      <c r="G2" s="292" t="s">
        <v>91</v>
      </c>
      <c r="H2" s="294"/>
      <c r="I2" s="294"/>
      <c r="J2" s="293"/>
      <c r="K2" s="288" t="s">
        <v>92</v>
      </c>
      <c r="L2" s="288" t="s">
        <v>93</v>
      </c>
    </row>
    <row r="3" spans="1:12" ht="21">
      <c r="A3" s="290"/>
      <c r="B3" s="290"/>
      <c r="C3" s="290"/>
      <c r="D3" s="125"/>
      <c r="E3" s="126" t="s">
        <v>17</v>
      </c>
      <c r="F3" s="130" t="s">
        <v>18</v>
      </c>
      <c r="G3" s="128" t="s">
        <v>94</v>
      </c>
      <c r="H3" s="250" t="s">
        <v>16</v>
      </c>
      <c r="I3" s="250" t="s">
        <v>95</v>
      </c>
      <c r="J3" s="130" t="s">
        <v>96</v>
      </c>
      <c r="K3" s="289"/>
      <c r="L3" s="289"/>
    </row>
    <row r="4" spans="1:12" s="163" customFormat="1" ht="21">
      <c r="A4" s="251">
        <v>9</v>
      </c>
      <c r="B4" s="251">
        <v>9</v>
      </c>
      <c r="C4" s="252" t="s">
        <v>136</v>
      </c>
      <c r="D4" s="251"/>
      <c r="E4" s="253" t="s">
        <v>23</v>
      </c>
      <c r="F4" s="253" t="e">
        <f>F5+F7+#REF!</f>
        <v>#REF!</v>
      </c>
      <c r="G4" s="254" t="e">
        <f>G5+G7+#REF!</f>
        <v>#REF!</v>
      </c>
      <c r="H4" s="254" t="e">
        <f>SUM(#REF!+#REF!+#REF!)</f>
        <v>#REF!</v>
      </c>
      <c r="I4" s="253" t="s">
        <v>97</v>
      </c>
      <c r="J4" s="255" t="s">
        <v>97</v>
      </c>
      <c r="K4" s="290"/>
      <c r="L4" s="290"/>
    </row>
    <row r="5" spans="1:12" s="136" customFormat="1" ht="21">
      <c r="A5" s="182">
        <v>57</v>
      </c>
      <c r="B5" s="182">
        <v>1</v>
      </c>
      <c r="C5" s="183" t="s">
        <v>111</v>
      </c>
      <c r="D5" s="137" t="s">
        <v>98</v>
      </c>
      <c r="E5" s="210" t="s">
        <v>23</v>
      </c>
      <c r="F5" s="140">
        <v>45</v>
      </c>
      <c r="G5" s="165">
        <v>90000</v>
      </c>
      <c r="H5" s="184">
        <v>0</v>
      </c>
      <c r="I5" s="184"/>
      <c r="J5" s="184"/>
      <c r="K5" s="142"/>
      <c r="L5" s="142"/>
    </row>
    <row r="6" spans="1:12" s="136" customFormat="1" ht="21">
      <c r="A6" s="153"/>
      <c r="B6" s="153"/>
      <c r="C6" s="154" t="s">
        <v>112</v>
      </c>
      <c r="D6" s="143" t="s">
        <v>100</v>
      </c>
      <c r="E6" s="171"/>
      <c r="F6" s="146"/>
      <c r="G6" s="167"/>
      <c r="H6" s="185"/>
      <c r="I6" s="185"/>
      <c r="J6" s="185"/>
      <c r="K6" s="148"/>
      <c r="L6" s="149"/>
    </row>
    <row r="7" spans="1:12" s="136" customFormat="1" ht="21">
      <c r="A7" s="182">
        <v>58</v>
      </c>
      <c r="B7" s="182">
        <v>2</v>
      </c>
      <c r="C7" s="183" t="s">
        <v>70</v>
      </c>
      <c r="D7" s="137" t="s">
        <v>98</v>
      </c>
      <c r="E7" s="210" t="s">
        <v>23</v>
      </c>
      <c r="F7" s="140">
        <v>45</v>
      </c>
      <c r="G7" s="165">
        <v>90000</v>
      </c>
      <c r="H7" s="184">
        <v>0</v>
      </c>
      <c r="I7" s="184"/>
      <c r="J7" s="184"/>
      <c r="K7" s="142"/>
      <c r="L7" s="142"/>
    </row>
    <row r="8" spans="1:12" s="136" customFormat="1" ht="21">
      <c r="A8" s="153"/>
      <c r="B8" s="153"/>
      <c r="C8" s="154"/>
      <c r="D8" s="143" t="s">
        <v>100</v>
      </c>
      <c r="E8" s="171"/>
      <c r="F8" s="146"/>
      <c r="G8" s="167"/>
      <c r="H8" s="185"/>
      <c r="I8" s="185"/>
      <c r="J8" s="185"/>
      <c r="K8" s="148"/>
      <c r="L8" s="149"/>
    </row>
    <row r="10" ht="21">
      <c r="C10" s="124" t="s">
        <v>101</v>
      </c>
    </row>
  </sheetData>
  <sheetProtection/>
  <mergeCells count="8">
    <mergeCell ref="L2:L4"/>
    <mergeCell ref="A1:L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2"/>
  <sheetViews>
    <sheetView tabSelected="1" zoomScale="86" zoomScaleNormal="86" zoomScalePageLayoutView="0" workbookViewId="0" topLeftCell="A1">
      <selection activeCell="C18" sqref="C18"/>
    </sheetView>
  </sheetViews>
  <sheetFormatPr defaultColWidth="9.140625" defaultRowHeight="15"/>
  <cols>
    <col min="1" max="1" width="4.00390625" style="155" customWidth="1"/>
    <col min="2" max="2" width="5.57421875" style="155" customWidth="1"/>
    <col min="3" max="3" width="61.28125" style="124" customWidth="1"/>
    <col min="4" max="4" width="3.421875" style="155" customWidth="1"/>
    <col min="5" max="5" width="7.00390625" style="155" customWidth="1"/>
    <col min="6" max="6" width="6.8515625" style="155" customWidth="1"/>
    <col min="7" max="7" width="9.140625" style="156" customWidth="1"/>
    <col min="8" max="8" width="0" style="155" hidden="1" customWidth="1"/>
    <col min="9" max="9" width="9.00390625" style="155" customWidth="1"/>
    <col min="10" max="10" width="6.421875" style="155" customWidth="1"/>
    <col min="11" max="11" width="16.7109375" style="124" customWidth="1"/>
    <col min="12" max="16384" width="9.00390625" style="124" customWidth="1"/>
  </cols>
  <sheetData>
    <row r="1" spans="1:11" s="122" customFormat="1" ht="23.25">
      <c r="A1" s="291" t="s">
        <v>145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2" ht="21">
      <c r="A2" s="288" t="s">
        <v>5</v>
      </c>
      <c r="B2" s="288" t="s">
        <v>4</v>
      </c>
      <c r="C2" s="288" t="s">
        <v>89</v>
      </c>
      <c r="D2" s="123"/>
      <c r="E2" s="292" t="s">
        <v>90</v>
      </c>
      <c r="F2" s="293"/>
      <c r="G2" s="292" t="s">
        <v>91</v>
      </c>
      <c r="H2" s="294"/>
      <c r="I2" s="294"/>
      <c r="J2" s="293"/>
      <c r="K2" s="288" t="s">
        <v>92</v>
      </c>
      <c r="L2" s="288" t="s">
        <v>93</v>
      </c>
    </row>
    <row r="3" spans="1:12" ht="21">
      <c r="A3" s="290"/>
      <c r="B3" s="290"/>
      <c r="C3" s="290"/>
      <c r="D3" s="125"/>
      <c r="E3" s="126" t="s">
        <v>17</v>
      </c>
      <c r="F3" s="130" t="s">
        <v>18</v>
      </c>
      <c r="G3" s="174" t="s">
        <v>94</v>
      </c>
      <c r="H3" s="130" t="s">
        <v>16</v>
      </c>
      <c r="I3" s="130" t="s">
        <v>95</v>
      </c>
      <c r="J3" s="130" t="s">
        <v>96</v>
      </c>
      <c r="K3" s="289"/>
      <c r="L3" s="289"/>
    </row>
    <row r="4" spans="1:12" s="163" customFormat="1" ht="21">
      <c r="A4" s="256">
        <v>10</v>
      </c>
      <c r="B4" s="256">
        <v>10</v>
      </c>
      <c r="C4" s="257" t="s">
        <v>113</v>
      </c>
      <c r="D4" s="256"/>
      <c r="E4" s="258" t="s">
        <v>23</v>
      </c>
      <c r="F4" s="258">
        <f>F5+F7+F10</f>
        <v>185</v>
      </c>
      <c r="G4" s="259">
        <f>G5+G7</f>
        <v>601300</v>
      </c>
      <c r="H4" s="259">
        <f>SUM(H5:H10)</f>
        <v>0</v>
      </c>
      <c r="I4" s="259">
        <f>I10</f>
        <v>300000</v>
      </c>
      <c r="J4" s="260" t="s">
        <v>97</v>
      </c>
      <c r="K4" s="290"/>
      <c r="L4" s="290"/>
    </row>
    <row r="5" spans="1:12" s="136" customFormat="1" ht="21">
      <c r="A5" s="182">
        <v>61</v>
      </c>
      <c r="B5" s="182">
        <v>1</v>
      </c>
      <c r="C5" s="209" t="s">
        <v>74</v>
      </c>
      <c r="D5" s="137" t="s">
        <v>98</v>
      </c>
      <c r="E5" s="210" t="s">
        <v>23</v>
      </c>
      <c r="F5" s="140">
        <v>60</v>
      </c>
      <c r="G5" s="165">
        <v>276300</v>
      </c>
      <c r="H5" s="211">
        <v>0</v>
      </c>
      <c r="I5" s="211"/>
      <c r="J5" s="211"/>
      <c r="K5" s="142" t="s">
        <v>114</v>
      </c>
      <c r="L5" s="142" t="s">
        <v>103</v>
      </c>
    </row>
    <row r="6" spans="1:12" s="136" customFormat="1" ht="21">
      <c r="A6" s="153"/>
      <c r="B6" s="153"/>
      <c r="C6" s="212"/>
      <c r="D6" s="143" t="s">
        <v>100</v>
      </c>
      <c r="E6" s="171"/>
      <c r="F6" s="146"/>
      <c r="G6" s="167"/>
      <c r="H6" s="172"/>
      <c r="I6" s="172"/>
      <c r="J6" s="172"/>
      <c r="K6" s="148"/>
      <c r="L6" s="149"/>
    </row>
    <row r="7" spans="1:12" s="136" customFormat="1" ht="21">
      <c r="A7" s="182">
        <v>62</v>
      </c>
      <c r="B7" s="182">
        <v>2</v>
      </c>
      <c r="C7" s="183"/>
      <c r="D7" s="137" t="s">
        <v>98</v>
      </c>
      <c r="E7" s="210" t="s">
        <v>23</v>
      </c>
      <c r="F7" s="140">
        <v>65</v>
      </c>
      <c r="G7" s="165">
        <v>325000</v>
      </c>
      <c r="H7" s="211">
        <v>0</v>
      </c>
      <c r="I7" s="211"/>
      <c r="J7" s="211"/>
      <c r="K7" s="142" t="s">
        <v>115</v>
      </c>
      <c r="L7" s="142" t="s">
        <v>103</v>
      </c>
    </row>
    <row r="8" spans="1:12" s="136" customFormat="1" ht="21">
      <c r="A8" s="228"/>
      <c r="B8" s="228"/>
      <c r="C8" s="261"/>
      <c r="D8" s="229" t="s">
        <v>100</v>
      </c>
      <c r="E8" s="230"/>
      <c r="F8" s="231"/>
      <c r="G8" s="232"/>
      <c r="H8" s="233"/>
      <c r="I8" s="233"/>
      <c r="J8" s="233"/>
      <c r="K8" s="234"/>
      <c r="L8" s="235"/>
    </row>
    <row r="9" spans="1:12" s="136" customFormat="1" ht="21">
      <c r="A9" s="153"/>
      <c r="B9" s="153"/>
      <c r="C9" s="154"/>
      <c r="D9" s="153"/>
      <c r="E9" s="171"/>
      <c r="F9" s="146"/>
      <c r="G9" s="167"/>
      <c r="H9" s="172"/>
      <c r="I9" s="172"/>
      <c r="J9" s="172"/>
      <c r="K9" s="148"/>
      <c r="L9" s="149"/>
    </row>
    <row r="10" spans="1:12" s="236" customFormat="1" ht="21">
      <c r="A10" s="152">
        <v>63</v>
      </c>
      <c r="B10" s="262">
        <v>3</v>
      </c>
      <c r="C10" s="214"/>
      <c r="D10" s="151" t="s">
        <v>98</v>
      </c>
      <c r="E10" s="213" t="s">
        <v>23</v>
      </c>
      <c r="F10" s="213">
        <v>60</v>
      </c>
      <c r="G10" s="214"/>
      <c r="H10" s="170">
        <v>0</v>
      </c>
      <c r="I10" s="263">
        <v>300000</v>
      </c>
      <c r="J10" s="263"/>
      <c r="K10" s="142" t="s">
        <v>116</v>
      </c>
      <c r="L10" s="152" t="s">
        <v>102</v>
      </c>
    </row>
    <row r="11" spans="1:12" s="136" customFormat="1" ht="21">
      <c r="A11" s="223"/>
      <c r="B11" s="223"/>
      <c r="C11" s="227"/>
      <c r="D11" s="143" t="s">
        <v>100</v>
      </c>
      <c r="E11" s="169"/>
      <c r="F11" s="146"/>
      <c r="G11" s="167"/>
      <c r="H11" s="172"/>
      <c r="I11" s="172"/>
      <c r="J11" s="172"/>
      <c r="K11" s="148"/>
      <c r="L11" s="149"/>
    </row>
    <row r="12" spans="1:10" s="136" customFormat="1" ht="21">
      <c r="A12" s="264"/>
      <c r="B12" s="264"/>
      <c r="C12" s="265"/>
      <c r="D12" s="266"/>
      <c r="E12" s="267"/>
      <c r="F12" s="268"/>
      <c r="G12" s="269"/>
      <c r="H12" s="270"/>
      <c r="I12" s="270"/>
      <c r="J12" s="270"/>
    </row>
    <row r="21" ht="21">
      <c r="C21" s="124" t="s">
        <v>101</v>
      </c>
    </row>
    <row r="301" ht="21">
      <c r="C301" s="124" t="s">
        <v>117</v>
      </c>
    </row>
    <row r="302" ht="21">
      <c r="C302" s="124">
        <v>0</v>
      </c>
    </row>
  </sheetData>
  <sheetProtection/>
  <mergeCells count="8">
    <mergeCell ref="L2:L4"/>
    <mergeCell ref="A1:K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L16"/>
  <sheetViews>
    <sheetView zoomScale="84" zoomScaleNormal="84" zoomScalePageLayoutView="0" workbookViewId="0" topLeftCell="A1">
      <selection activeCell="K14" sqref="K14"/>
    </sheetView>
  </sheetViews>
  <sheetFormatPr defaultColWidth="9.140625" defaultRowHeight="15"/>
  <cols>
    <col min="1" max="1" width="5.140625" style="155" customWidth="1"/>
    <col min="2" max="2" width="6.140625" style="155" customWidth="1"/>
    <col min="3" max="3" width="59.421875" style="124" customWidth="1"/>
    <col min="4" max="4" width="2.421875" style="155" customWidth="1"/>
    <col min="5" max="5" width="8.00390625" style="155" customWidth="1"/>
    <col min="6" max="6" width="6.8515625" style="155" customWidth="1"/>
    <col min="7" max="7" width="9.140625" style="156" customWidth="1"/>
    <col min="8" max="8" width="0" style="155" hidden="1" customWidth="1"/>
    <col min="9" max="9" width="7.28125" style="155" customWidth="1"/>
    <col min="10" max="10" width="6.140625" style="155" customWidth="1"/>
    <col min="11" max="11" width="18.140625" style="124" customWidth="1"/>
    <col min="12" max="12" width="9.00390625" style="155" customWidth="1"/>
    <col min="13" max="16384" width="9.00390625" style="124" customWidth="1"/>
  </cols>
  <sheetData>
    <row r="1" spans="1:12" s="122" customFormat="1" ht="23.25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21">
      <c r="A2" s="288" t="s">
        <v>5</v>
      </c>
      <c r="B2" s="288" t="s">
        <v>4</v>
      </c>
      <c r="C2" s="288" t="s">
        <v>89</v>
      </c>
      <c r="D2" s="123"/>
      <c r="E2" s="292" t="s">
        <v>90</v>
      </c>
      <c r="F2" s="293"/>
      <c r="G2" s="292" t="s">
        <v>91</v>
      </c>
      <c r="H2" s="294"/>
      <c r="I2" s="294"/>
      <c r="J2" s="293"/>
      <c r="K2" s="288" t="s">
        <v>92</v>
      </c>
      <c r="L2" s="288" t="s">
        <v>93</v>
      </c>
    </row>
    <row r="3" spans="1:12" ht="21">
      <c r="A3" s="290"/>
      <c r="B3" s="290"/>
      <c r="C3" s="290"/>
      <c r="D3" s="125"/>
      <c r="E3" s="126" t="s">
        <v>17</v>
      </c>
      <c r="F3" s="127" t="s">
        <v>18</v>
      </c>
      <c r="G3" s="128" t="s">
        <v>94</v>
      </c>
      <c r="H3" s="129" t="s">
        <v>16</v>
      </c>
      <c r="I3" s="129" t="s">
        <v>95</v>
      </c>
      <c r="J3" s="130" t="s">
        <v>96</v>
      </c>
      <c r="K3" s="289"/>
      <c r="L3" s="289"/>
    </row>
    <row r="4" spans="1:12" s="136" customFormat="1" ht="21">
      <c r="A4" s="131">
        <v>1</v>
      </c>
      <c r="B4" s="131">
        <v>1</v>
      </c>
      <c r="C4" s="132" t="s">
        <v>124</v>
      </c>
      <c r="D4" s="131"/>
      <c r="E4" s="133"/>
      <c r="F4" s="133"/>
      <c r="G4" s="134"/>
      <c r="H4" s="134"/>
      <c r="I4" s="133"/>
      <c r="J4" s="135"/>
      <c r="K4" s="290"/>
      <c r="L4" s="290"/>
    </row>
    <row r="5" spans="1:12" s="136" customFormat="1" ht="21">
      <c r="A5" s="137">
        <v>1</v>
      </c>
      <c r="B5" s="137">
        <v>1</v>
      </c>
      <c r="C5" s="138" t="s">
        <v>22</v>
      </c>
      <c r="D5" s="137" t="s">
        <v>98</v>
      </c>
      <c r="E5" s="139" t="s">
        <v>23</v>
      </c>
      <c r="F5" s="140">
        <v>30</v>
      </c>
      <c r="G5" s="141">
        <v>70000</v>
      </c>
      <c r="H5" s="141"/>
      <c r="I5" s="141"/>
      <c r="J5" s="141"/>
      <c r="K5" s="142"/>
      <c r="L5" s="142"/>
    </row>
    <row r="6" spans="1:12" s="136" customFormat="1" ht="21">
      <c r="A6" s="143"/>
      <c r="B6" s="143"/>
      <c r="C6" s="144"/>
      <c r="D6" s="143" t="s">
        <v>100</v>
      </c>
      <c r="E6" s="145"/>
      <c r="F6" s="146">
        <v>30</v>
      </c>
      <c r="G6" s="147">
        <v>67981</v>
      </c>
      <c r="H6" s="147"/>
      <c r="I6" s="147"/>
      <c r="J6" s="147"/>
      <c r="K6" s="148"/>
      <c r="L6" s="149"/>
    </row>
    <row r="7" spans="1:12" s="136" customFormat="1" ht="21">
      <c r="A7" s="137">
        <v>2</v>
      </c>
      <c r="B7" s="137">
        <v>2</v>
      </c>
      <c r="C7" s="138" t="s">
        <v>25</v>
      </c>
      <c r="D7" s="137" t="s">
        <v>98</v>
      </c>
      <c r="E7" s="139" t="s">
        <v>23</v>
      </c>
      <c r="F7" s="140">
        <v>35</v>
      </c>
      <c r="G7" s="141">
        <v>45000</v>
      </c>
      <c r="H7" s="141"/>
      <c r="I7" s="141"/>
      <c r="J7" s="141"/>
      <c r="K7" s="150">
        <v>20210</v>
      </c>
      <c r="L7" s="142"/>
    </row>
    <row r="8" spans="1:12" s="136" customFormat="1" ht="21">
      <c r="A8" s="143"/>
      <c r="B8" s="143"/>
      <c r="C8" s="144"/>
      <c r="D8" s="143" t="s">
        <v>100</v>
      </c>
      <c r="E8" s="145"/>
      <c r="F8" s="146">
        <v>39</v>
      </c>
      <c r="G8" s="273">
        <v>43284.19</v>
      </c>
      <c r="H8" s="147"/>
      <c r="I8" s="147"/>
      <c r="J8" s="147"/>
      <c r="K8" s="148"/>
      <c r="L8" s="149"/>
    </row>
    <row r="9" spans="1:12" s="136" customFormat="1" ht="21">
      <c r="A9" s="137">
        <v>3</v>
      </c>
      <c r="B9" s="137">
        <v>3</v>
      </c>
      <c r="C9" s="138" t="s">
        <v>120</v>
      </c>
      <c r="D9" s="137" t="s">
        <v>98</v>
      </c>
      <c r="E9" s="139" t="s">
        <v>23</v>
      </c>
      <c r="F9" s="140">
        <v>30</v>
      </c>
      <c r="G9" s="141">
        <v>80000</v>
      </c>
      <c r="H9" s="141"/>
      <c r="I9" s="141"/>
      <c r="J9" s="141"/>
      <c r="K9" s="150"/>
      <c r="L9" s="142"/>
    </row>
    <row r="10" spans="1:12" s="136" customFormat="1" ht="21">
      <c r="A10" s="143"/>
      <c r="B10" s="143"/>
      <c r="C10" s="144" t="s">
        <v>119</v>
      </c>
      <c r="D10" s="143" t="s">
        <v>100</v>
      </c>
      <c r="E10" s="145"/>
      <c r="F10" s="146">
        <v>30</v>
      </c>
      <c r="G10" s="147">
        <v>78126.54</v>
      </c>
      <c r="H10" s="147"/>
      <c r="I10" s="147"/>
      <c r="J10" s="147"/>
      <c r="K10" s="148"/>
      <c r="L10" s="149"/>
    </row>
    <row r="11" spans="1:12" s="136" customFormat="1" ht="21">
      <c r="A11" s="137">
        <v>4</v>
      </c>
      <c r="B11" s="137">
        <v>4</v>
      </c>
      <c r="C11" s="138" t="s">
        <v>122</v>
      </c>
      <c r="D11" s="137" t="s">
        <v>98</v>
      </c>
      <c r="E11" s="139" t="s">
        <v>23</v>
      </c>
      <c r="F11" s="140">
        <v>30</v>
      </c>
      <c r="G11" s="141">
        <v>65000</v>
      </c>
      <c r="H11" s="141"/>
      <c r="I11" s="141"/>
      <c r="J11" s="141"/>
      <c r="K11" s="272" t="s">
        <v>143</v>
      </c>
      <c r="L11" s="142"/>
    </row>
    <row r="12" spans="1:12" s="136" customFormat="1" ht="21">
      <c r="A12" s="143"/>
      <c r="B12" s="143"/>
      <c r="C12" s="144" t="s">
        <v>123</v>
      </c>
      <c r="D12" s="143" t="s">
        <v>100</v>
      </c>
      <c r="E12" s="145" t="s">
        <v>23</v>
      </c>
      <c r="F12" s="146">
        <v>50</v>
      </c>
      <c r="G12" s="147">
        <v>59900</v>
      </c>
      <c r="H12" s="147"/>
      <c r="I12" s="147"/>
      <c r="J12" s="147"/>
      <c r="K12" s="149" t="s">
        <v>144</v>
      </c>
      <c r="L12" s="149"/>
    </row>
    <row r="13" spans="1:12" s="136" customFormat="1" ht="21">
      <c r="A13" s="137">
        <v>5</v>
      </c>
      <c r="B13" s="137">
        <v>5</v>
      </c>
      <c r="C13" s="138" t="s">
        <v>27</v>
      </c>
      <c r="D13" s="137" t="s">
        <v>98</v>
      </c>
      <c r="E13" s="139" t="s">
        <v>23</v>
      </c>
      <c r="F13" s="140">
        <v>35</v>
      </c>
      <c r="G13" s="141">
        <v>70000</v>
      </c>
      <c r="H13" s="141"/>
      <c r="I13" s="141"/>
      <c r="J13" s="141"/>
      <c r="K13" s="150"/>
      <c r="L13" s="142"/>
    </row>
    <row r="14" spans="1:12" s="136" customFormat="1" ht="21">
      <c r="A14" s="143"/>
      <c r="B14" s="143"/>
      <c r="C14" s="144"/>
      <c r="D14" s="143" t="s">
        <v>100</v>
      </c>
      <c r="E14" s="145"/>
      <c r="F14" s="146">
        <v>39</v>
      </c>
      <c r="G14" s="147">
        <v>45000</v>
      </c>
      <c r="H14" s="147"/>
      <c r="I14" s="147"/>
      <c r="J14" s="147"/>
      <c r="K14" s="148"/>
      <c r="L14" s="149"/>
    </row>
    <row r="16" ht="21">
      <c r="C16" s="124" t="s">
        <v>101</v>
      </c>
    </row>
  </sheetData>
  <sheetProtection/>
  <mergeCells count="8">
    <mergeCell ref="L2:L4"/>
    <mergeCell ref="A1:L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geOrder="overThenDown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L16"/>
  <sheetViews>
    <sheetView zoomScale="87" zoomScaleNormal="87" zoomScalePageLayoutView="0" workbookViewId="0" topLeftCell="A1">
      <selection activeCell="F16" sqref="F16"/>
    </sheetView>
  </sheetViews>
  <sheetFormatPr defaultColWidth="9.140625" defaultRowHeight="15"/>
  <cols>
    <col min="1" max="1" width="5.140625" style="155" customWidth="1"/>
    <col min="2" max="2" width="6.00390625" style="155" customWidth="1"/>
    <col min="3" max="3" width="61.28125" style="124" customWidth="1"/>
    <col min="4" max="4" width="2.421875" style="155" customWidth="1"/>
    <col min="5" max="5" width="8.140625" style="155" customWidth="1"/>
    <col min="6" max="6" width="7.00390625" style="155" customWidth="1"/>
    <col min="7" max="7" width="9.140625" style="156" customWidth="1"/>
    <col min="8" max="8" width="0" style="155" hidden="1" customWidth="1"/>
    <col min="9" max="9" width="6.8515625" style="155" customWidth="1"/>
    <col min="10" max="10" width="7.8515625" style="155" customWidth="1"/>
    <col min="11" max="11" width="17.00390625" style="124" customWidth="1"/>
    <col min="12" max="12" width="8.00390625" style="124" customWidth="1"/>
    <col min="13" max="16384" width="9.00390625" style="124" customWidth="1"/>
  </cols>
  <sheetData>
    <row r="1" spans="1:12" s="122" customFormat="1" ht="23.25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21">
      <c r="A2" s="288" t="s">
        <v>5</v>
      </c>
      <c r="B2" s="288" t="s">
        <v>4</v>
      </c>
      <c r="C2" s="288" t="s">
        <v>89</v>
      </c>
      <c r="D2" s="123"/>
      <c r="E2" s="292" t="s">
        <v>90</v>
      </c>
      <c r="F2" s="293"/>
      <c r="G2" s="292" t="s">
        <v>91</v>
      </c>
      <c r="H2" s="294"/>
      <c r="I2" s="294"/>
      <c r="J2" s="293"/>
      <c r="K2" s="288" t="s">
        <v>92</v>
      </c>
      <c r="L2" s="288" t="s">
        <v>93</v>
      </c>
    </row>
    <row r="3" spans="1:12" ht="21">
      <c r="A3" s="290"/>
      <c r="B3" s="290"/>
      <c r="C3" s="290"/>
      <c r="D3" s="125"/>
      <c r="E3" s="126" t="s">
        <v>17</v>
      </c>
      <c r="F3" s="127" t="s">
        <v>18</v>
      </c>
      <c r="G3" s="157" t="s">
        <v>94</v>
      </c>
      <c r="H3" s="129" t="s">
        <v>16</v>
      </c>
      <c r="I3" s="129" t="s">
        <v>95</v>
      </c>
      <c r="J3" s="127" t="s">
        <v>96</v>
      </c>
      <c r="K3" s="289"/>
      <c r="L3" s="289"/>
    </row>
    <row r="4" spans="1:12" s="163" customFormat="1" ht="21">
      <c r="A4" s="158">
        <v>2</v>
      </c>
      <c r="B4" s="158">
        <v>2</v>
      </c>
      <c r="C4" s="159" t="s">
        <v>125</v>
      </c>
      <c r="D4" s="158"/>
      <c r="E4" s="160" t="s">
        <v>23</v>
      </c>
      <c r="F4" s="161"/>
      <c r="G4" s="162"/>
      <c r="H4" s="162"/>
      <c r="I4" s="161"/>
      <c r="J4" s="161"/>
      <c r="K4" s="290"/>
      <c r="L4" s="290"/>
    </row>
    <row r="5" spans="1:12" s="136" customFormat="1" ht="21">
      <c r="A5" s="137">
        <v>6</v>
      </c>
      <c r="B5" s="137">
        <v>1</v>
      </c>
      <c r="C5" s="138" t="s">
        <v>29</v>
      </c>
      <c r="D5" s="137" t="s">
        <v>98</v>
      </c>
      <c r="E5" s="164" t="s">
        <v>23</v>
      </c>
      <c r="F5" s="140">
        <v>80</v>
      </c>
      <c r="G5" s="165">
        <v>150000</v>
      </c>
      <c r="H5" s="165"/>
      <c r="I5" s="165"/>
      <c r="J5" s="165"/>
      <c r="K5" s="150"/>
      <c r="L5" s="142"/>
    </row>
    <row r="6" spans="1:12" s="136" customFormat="1" ht="21">
      <c r="A6" s="143"/>
      <c r="B6" s="143"/>
      <c r="C6" s="144"/>
      <c r="D6" s="143" t="s">
        <v>100</v>
      </c>
      <c r="E6" s="166"/>
      <c r="F6" s="146"/>
      <c r="G6" s="167"/>
      <c r="H6" s="167"/>
      <c r="I6" s="167"/>
      <c r="J6" s="167"/>
      <c r="K6" s="148"/>
      <c r="L6" s="149"/>
    </row>
    <row r="7" spans="1:12" s="136" customFormat="1" ht="21">
      <c r="A7" s="137">
        <v>7</v>
      </c>
      <c r="B7" s="137">
        <v>2</v>
      </c>
      <c r="C7" s="138" t="s">
        <v>30</v>
      </c>
      <c r="D7" s="137" t="s">
        <v>98</v>
      </c>
      <c r="E7" s="164" t="s">
        <v>23</v>
      </c>
      <c r="F7" s="140">
        <v>100</v>
      </c>
      <c r="G7" s="165">
        <v>160000</v>
      </c>
      <c r="H7" s="165"/>
      <c r="I7" s="165"/>
      <c r="J7" s="165"/>
      <c r="K7" s="150"/>
      <c r="L7" s="142"/>
    </row>
    <row r="8" spans="1:12" s="136" customFormat="1" ht="21">
      <c r="A8" s="143"/>
      <c r="B8" s="143"/>
      <c r="C8" s="144"/>
      <c r="D8" s="143" t="s">
        <v>100</v>
      </c>
      <c r="E8" s="166"/>
      <c r="F8" s="146"/>
      <c r="G8" s="167"/>
      <c r="H8" s="167"/>
      <c r="I8" s="167"/>
      <c r="J8" s="167"/>
      <c r="K8" s="148"/>
      <c r="L8" s="149"/>
    </row>
    <row r="9" spans="1:12" s="136" customFormat="1" ht="21">
      <c r="A9" s="137">
        <v>8</v>
      </c>
      <c r="B9" s="137">
        <v>3</v>
      </c>
      <c r="C9" s="138" t="s">
        <v>31</v>
      </c>
      <c r="D9" s="137" t="s">
        <v>98</v>
      </c>
      <c r="E9" s="168" t="s">
        <v>23</v>
      </c>
      <c r="F9" s="140">
        <v>30</v>
      </c>
      <c r="G9" s="165">
        <v>70000</v>
      </c>
      <c r="H9" s="165"/>
      <c r="I9" s="165"/>
      <c r="J9" s="165"/>
      <c r="K9" s="150"/>
      <c r="L9" s="142"/>
    </row>
    <row r="10" spans="1:12" s="136" customFormat="1" ht="21">
      <c r="A10" s="143"/>
      <c r="B10" s="143"/>
      <c r="C10" s="144"/>
      <c r="D10" s="143" t="s">
        <v>100</v>
      </c>
      <c r="E10" s="169"/>
      <c r="F10" s="146"/>
      <c r="G10" s="167"/>
      <c r="H10" s="167"/>
      <c r="I10" s="167"/>
      <c r="J10" s="167"/>
      <c r="K10" s="148"/>
      <c r="L10" s="149"/>
    </row>
    <row r="11" spans="1:12" s="136" customFormat="1" ht="21">
      <c r="A11" s="137">
        <v>9</v>
      </c>
      <c r="B11" s="137">
        <v>4</v>
      </c>
      <c r="C11" s="138" t="s">
        <v>32</v>
      </c>
      <c r="D11" s="137" t="s">
        <v>98</v>
      </c>
      <c r="E11" s="168" t="s">
        <v>23</v>
      </c>
      <c r="F11" s="140">
        <v>100</v>
      </c>
      <c r="G11" s="165">
        <v>180000</v>
      </c>
      <c r="H11" s="165"/>
      <c r="I11" s="165"/>
      <c r="J11" s="165"/>
      <c r="K11" s="150"/>
      <c r="L11" s="142"/>
    </row>
    <row r="12" spans="1:12" s="136" customFormat="1" ht="21">
      <c r="A12" s="143"/>
      <c r="B12" s="143"/>
      <c r="C12" s="144"/>
      <c r="D12" s="143" t="s">
        <v>100</v>
      </c>
      <c r="E12" s="169"/>
      <c r="F12" s="146"/>
      <c r="G12" s="167"/>
      <c r="H12" s="167"/>
      <c r="I12" s="167"/>
      <c r="J12" s="167"/>
      <c r="K12" s="148"/>
      <c r="L12" s="149"/>
    </row>
    <row r="13" spans="1:12" s="136" customFormat="1" ht="21">
      <c r="A13" s="137">
        <v>10</v>
      </c>
      <c r="B13" s="137">
        <v>5</v>
      </c>
      <c r="C13" s="138" t="s">
        <v>127</v>
      </c>
      <c r="D13" s="137" t="s">
        <v>98</v>
      </c>
      <c r="E13" s="168" t="s">
        <v>23</v>
      </c>
      <c r="F13" s="140">
        <v>100</v>
      </c>
      <c r="G13" s="165">
        <v>180000</v>
      </c>
      <c r="H13" s="165"/>
      <c r="I13" s="165"/>
      <c r="J13" s="165"/>
      <c r="K13" s="150"/>
      <c r="L13" s="142"/>
    </row>
    <row r="14" spans="1:12" s="136" customFormat="1" ht="21">
      <c r="A14" s="143"/>
      <c r="B14" s="143"/>
      <c r="C14" s="144" t="s">
        <v>126</v>
      </c>
      <c r="D14" s="143" t="s">
        <v>100</v>
      </c>
      <c r="E14" s="169"/>
      <c r="F14" s="146"/>
      <c r="G14" s="167"/>
      <c r="H14" s="167"/>
      <c r="I14" s="167"/>
      <c r="J14" s="167"/>
      <c r="K14" s="148"/>
      <c r="L14" s="149"/>
    </row>
    <row r="15" ht="21">
      <c r="L15" s="136"/>
    </row>
    <row r="16" ht="21">
      <c r="C16" s="124" t="s">
        <v>101</v>
      </c>
    </row>
  </sheetData>
  <sheetProtection/>
  <mergeCells count="8">
    <mergeCell ref="L2:L4"/>
    <mergeCell ref="A1:L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L14"/>
  <sheetViews>
    <sheetView zoomScale="82" zoomScaleNormal="82" zoomScalePageLayoutView="0" workbookViewId="0" topLeftCell="A1">
      <selection activeCell="A1" sqref="A1:L1"/>
    </sheetView>
  </sheetViews>
  <sheetFormatPr defaultColWidth="9.140625" defaultRowHeight="15"/>
  <cols>
    <col min="1" max="1" width="5.140625" style="155" customWidth="1"/>
    <col min="2" max="2" width="6.140625" style="155" customWidth="1"/>
    <col min="3" max="3" width="59.140625" style="124" customWidth="1"/>
    <col min="4" max="4" width="2.421875" style="155" customWidth="1"/>
    <col min="5" max="5" width="8.28125" style="155" customWidth="1"/>
    <col min="6" max="6" width="7.140625" style="155" customWidth="1"/>
    <col min="7" max="7" width="9.140625" style="156" customWidth="1"/>
    <col min="8" max="8" width="0" style="155" hidden="1" customWidth="1"/>
    <col min="9" max="9" width="6.7109375" style="155" customWidth="1"/>
    <col min="10" max="10" width="7.8515625" style="155" customWidth="1"/>
    <col min="11" max="11" width="16.00390625" style="124" customWidth="1"/>
    <col min="12" max="16384" width="9.00390625" style="124" customWidth="1"/>
  </cols>
  <sheetData>
    <row r="1" spans="1:12" s="122" customFormat="1" ht="23.25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21">
      <c r="A2" s="288" t="s">
        <v>5</v>
      </c>
      <c r="B2" s="288" t="s">
        <v>4</v>
      </c>
      <c r="C2" s="288" t="s">
        <v>89</v>
      </c>
      <c r="D2" s="173"/>
      <c r="E2" s="292" t="s">
        <v>90</v>
      </c>
      <c r="F2" s="293"/>
      <c r="G2" s="292" t="s">
        <v>91</v>
      </c>
      <c r="H2" s="294"/>
      <c r="I2" s="294"/>
      <c r="J2" s="293"/>
      <c r="K2" s="288" t="s">
        <v>92</v>
      </c>
      <c r="L2" s="288" t="s">
        <v>93</v>
      </c>
    </row>
    <row r="3" spans="1:12" ht="21">
      <c r="A3" s="290"/>
      <c r="B3" s="290"/>
      <c r="C3" s="290"/>
      <c r="D3" s="125"/>
      <c r="E3" s="126" t="s">
        <v>17</v>
      </c>
      <c r="F3" s="130" t="s">
        <v>18</v>
      </c>
      <c r="G3" s="174" t="s">
        <v>94</v>
      </c>
      <c r="H3" s="130" t="s">
        <v>16</v>
      </c>
      <c r="I3" s="130" t="s">
        <v>95</v>
      </c>
      <c r="J3" s="130" t="s">
        <v>96</v>
      </c>
      <c r="K3" s="289"/>
      <c r="L3" s="289"/>
    </row>
    <row r="4" spans="1:12" s="181" customFormat="1" ht="21">
      <c r="A4" s="175">
        <v>3</v>
      </c>
      <c r="B4" s="176">
        <v>3</v>
      </c>
      <c r="C4" s="177" t="s">
        <v>128</v>
      </c>
      <c r="D4" s="176"/>
      <c r="E4" s="178" t="s">
        <v>23</v>
      </c>
      <c r="F4" s="178"/>
      <c r="G4" s="179"/>
      <c r="H4" s="179" t="e">
        <f>SUM(#REF!+#REF!+#REF!+#REF!)</f>
        <v>#REF!</v>
      </c>
      <c r="I4" s="178" t="s">
        <v>97</v>
      </c>
      <c r="J4" s="180" t="s">
        <v>97</v>
      </c>
      <c r="K4" s="290"/>
      <c r="L4" s="290"/>
    </row>
    <row r="5" spans="1:12" s="136" customFormat="1" ht="21">
      <c r="A5" s="182">
        <v>11</v>
      </c>
      <c r="B5" s="182">
        <v>1</v>
      </c>
      <c r="C5" s="183" t="s">
        <v>37</v>
      </c>
      <c r="D5" s="137" t="s">
        <v>98</v>
      </c>
      <c r="E5" s="164" t="s">
        <v>23</v>
      </c>
      <c r="F5" s="142">
        <v>30</v>
      </c>
      <c r="G5" s="165">
        <v>26000</v>
      </c>
      <c r="H5" s="184">
        <v>0</v>
      </c>
      <c r="I5" s="184"/>
      <c r="J5" s="184"/>
      <c r="K5" s="150"/>
      <c r="L5" s="142" t="s">
        <v>99</v>
      </c>
    </row>
    <row r="6" spans="1:12" s="136" customFormat="1" ht="21">
      <c r="A6" s="153"/>
      <c r="B6" s="153"/>
      <c r="C6" s="154"/>
      <c r="D6" s="143" t="s">
        <v>100</v>
      </c>
      <c r="E6" s="166"/>
      <c r="F6" s="149"/>
      <c r="G6" s="167"/>
      <c r="H6" s="185"/>
      <c r="I6" s="185"/>
      <c r="J6" s="185"/>
      <c r="K6" s="148"/>
      <c r="L6" s="149"/>
    </row>
    <row r="7" spans="1:12" s="136" customFormat="1" ht="21">
      <c r="A7" s="182">
        <v>12</v>
      </c>
      <c r="B7" s="182">
        <v>2</v>
      </c>
      <c r="C7" s="183" t="s">
        <v>38</v>
      </c>
      <c r="D7" s="137" t="s">
        <v>98</v>
      </c>
      <c r="E7" s="164" t="s">
        <v>23</v>
      </c>
      <c r="F7" s="142">
        <v>30</v>
      </c>
      <c r="G7" s="165">
        <v>30000</v>
      </c>
      <c r="H7" s="184">
        <v>0</v>
      </c>
      <c r="I7" s="184"/>
      <c r="J7" s="184"/>
      <c r="K7" s="150"/>
      <c r="L7" s="142" t="s">
        <v>99</v>
      </c>
    </row>
    <row r="8" spans="1:12" s="136" customFormat="1" ht="21">
      <c r="A8" s="153"/>
      <c r="B8" s="153"/>
      <c r="C8" s="154"/>
      <c r="D8" s="143" t="s">
        <v>100</v>
      </c>
      <c r="E8" s="166"/>
      <c r="F8" s="149"/>
      <c r="G8" s="167"/>
      <c r="H8" s="185"/>
      <c r="I8" s="185"/>
      <c r="J8" s="185"/>
      <c r="K8" s="148"/>
      <c r="L8" s="149"/>
    </row>
    <row r="9" spans="1:12" s="136" customFormat="1" ht="21">
      <c r="A9" s="182">
        <v>13</v>
      </c>
      <c r="B9" s="182">
        <v>3</v>
      </c>
      <c r="C9" s="183" t="s">
        <v>39</v>
      </c>
      <c r="D9" s="137" t="s">
        <v>98</v>
      </c>
      <c r="E9" s="164" t="s">
        <v>23</v>
      </c>
      <c r="F9" s="142">
        <v>30</v>
      </c>
      <c r="G9" s="165">
        <v>30000</v>
      </c>
      <c r="H9" s="184">
        <v>0</v>
      </c>
      <c r="I9" s="184"/>
      <c r="J9" s="184"/>
      <c r="K9" s="150"/>
      <c r="L9" s="142" t="s">
        <v>99</v>
      </c>
    </row>
    <row r="10" spans="1:12" s="136" customFormat="1" ht="21">
      <c r="A10" s="153"/>
      <c r="B10" s="153"/>
      <c r="C10" s="154"/>
      <c r="D10" s="143" t="s">
        <v>100</v>
      </c>
      <c r="E10" s="166"/>
      <c r="F10" s="149"/>
      <c r="G10" s="167"/>
      <c r="H10" s="185"/>
      <c r="I10" s="185"/>
      <c r="J10" s="185"/>
      <c r="K10" s="148"/>
      <c r="L10" s="149"/>
    </row>
    <row r="11" spans="1:12" s="136" customFormat="1" ht="21">
      <c r="A11" s="182">
        <v>14</v>
      </c>
      <c r="B11" s="182">
        <v>4</v>
      </c>
      <c r="C11" s="183" t="s">
        <v>40</v>
      </c>
      <c r="D11" s="137" t="s">
        <v>98</v>
      </c>
      <c r="E11" s="164" t="s">
        <v>23</v>
      </c>
      <c r="F11" s="142">
        <v>40</v>
      </c>
      <c r="G11" s="165">
        <v>190000</v>
      </c>
      <c r="H11" s="184">
        <v>0</v>
      </c>
      <c r="I11" s="184"/>
      <c r="J11" s="184"/>
      <c r="K11" s="150"/>
      <c r="L11" s="142" t="s">
        <v>99</v>
      </c>
    </row>
    <row r="12" spans="1:12" s="136" customFormat="1" ht="21">
      <c r="A12" s="153"/>
      <c r="B12" s="153"/>
      <c r="C12" s="154"/>
      <c r="D12" s="143" t="s">
        <v>100</v>
      </c>
      <c r="E12" s="166"/>
      <c r="F12" s="149"/>
      <c r="G12" s="167"/>
      <c r="H12" s="185"/>
      <c r="I12" s="185"/>
      <c r="J12" s="185"/>
      <c r="K12" s="148"/>
      <c r="L12" s="149"/>
    </row>
    <row r="14" ht="21">
      <c r="C14" s="124" t="s">
        <v>101</v>
      </c>
    </row>
  </sheetData>
  <sheetProtection/>
  <mergeCells count="8">
    <mergeCell ref="L2:L4"/>
    <mergeCell ref="A1:L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CCFF"/>
  </sheetPr>
  <dimension ref="A1:L14"/>
  <sheetViews>
    <sheetView zoomScale="78" zoomScaleNormal="78" zoomScalePageLayoutView="0" workbookViewId="0" topLeftCell="A1">
      <selection activeCell="A1" sqref="A1:L1"/>
    </sheetView>
  </sheetViews>
  <sheetFormatPr defaultColWidth="9.140625" defaultRowHeight="15"/>
  <cols>
    <col min="1" max="1" width="3.57421875" style="155" customWidth="1"/>
    <col min="2" max="2" width="6.28125" style="155" customWidth="1"/>
    <col min="3" max="3" width="59.7109375" style="124" customWidth="1"/>
    <col min="4" max="4" width="2.421875" style="155" customWidth="1"/>
    <col min="5" max="6" width="8.28125" style="155" customWidth="1"/>
    <col min="7" max="7" width="8.140625" style="156" customWidth="1"/>
    <col min="8" max="8" width="0" style="155" hidden="1" customWidth="1"/>
    <col min="9" max="9" width="9.00390625" style="155" customWidth="1"/>
    <col min="10" max="10" width="6.28125" style="155" customWidth="1"/>
    <col min="11" max="11" width="17.421875" style="124" customWidth="1"/>
    <col min="12" max="16384" width="9.00390625" style="124" customWidth="1"/>
  </cols>
  <sheetData>
    <row r="1" spans="1:12" ht="23.25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21">
      <c r="A2" s="288" t="s">
        <v>5</v>
      </c>
      <c r="B2" s="288" t="s">
        <v>4</v>
      </c>
      <c r="C2" s="288" t="s">
        <v>89</v>
      </c>
      <c r="D2" s="173"/>
      <c r="E2" s="292" t="s">
        <v>90</v>
      </c>
      <c r="F2" s="293"/>
      <c r="G2" s="292" t="s">
        <v>91</v>
      </c>
      <c r="H2" s="294"/>
      <c r="I2" s="294"/>
      <c r="J2" s="293"/>
      <c r="K2" s="288" t="s">
        <v>92</v>
      </c>
      <c r="L2" s="288" t="s">
        <v>93</v>
      </c>
    </row>
    <row r="3" spans="1:12" ht="21">
      <c r="A3" s="290"/>
      <c r="B3" s="290"/>
      <c r="C3" s="290"/>
      <c r="D3" s="125"/>
      <c r="E3" s="126" t="s">
        <v>17</v>
      </c>
      <c r="F3" s="130" t="s">
        <v>18</v>
      </c>
      <c r="G3" s="174" t="s">
        <v>94</v>
      </c>
      <c r="H3" s="130" t="s">
        <v>16</v>
      </c>
      <c r="I3" s="130" t="s">
        <v>95</v>
      </c>
      <c r="J3" s="130" t="s">
        <v>96</v>
      </c>
      <c r="K3" s="289"/>
      <c r="L3" s="289"/>
    </row>
    <row r="4" spans="1:12" s="163" customFormat="1" ht="21">
      <c r="A4" s="186">
        <v>4</v>
      </c>
      <c r="B4" s="187">
        <v>4</v>
      </c>
      <c r="C4" s="188" t="s">
        <v>129</v>
      </c>
      <c r="D4" s="187"/>
      <c r="E4" s="189" t="s">
        <v>23</v>
      </c>
      <c r="F4" s="189"/>
      <c r="G4" s="190"/>
      <c r="H4" s="190"/>
      <c r="I4" s="190"/>
      <c r="J4" s="191" t="s">
        <v>97</v>
      </c>
      <c r="K4" s="290"/>
      <c r="L4" s="290"/>
    </row>
    <row r="5" spans="1:12" s="136" customFormat="1" ht="21">
      <c r="A5" s="137">
        <v>15</v>
      </c>
      <c r="B5" s="137">
        <v>1</v>
      </c>
      <c r="C5" s="192" t="s">
        <v>104</v>
      </c>
      <c r="D5" s="137" t="s">
        <v>98</v>
      </c>
      <c r="E5" s="168" t="s">
        <v>23</v>
      </c>
      <c r="F5" s="140">
        <v>30</v>
      </c>
      <c r="G5" s="141">
        <v>45000</v>
      </c>
      <c r="H5" s="141"/>
      <c r="I5" s="141"/>
      <c r="J5" s="141"/>
      <c r="K5" s="150"/>
      <c r="L5" s="142"/>
    </row>
    <row r="6" spans="1:12" s="136" customFormat="1" ht="21">
      <c r="A6" s="143"/>
      <c r="B6" s="143"/>
      <c r="C6" s="193" t="s">
        <v>105</v>
      </c>
      <c r="D6" s="143" t="s">
        <v>100</v>
      </c>
      <c r="E6" s="169"/>
      <c r="F6" s="146"/>
      <c r="G6" s="147"/>
      <c r="H6" s="147"/>
      <c r="I6" s="147"/>
      <c r="J6" s="147"/>
      <c r="K6" s="148"/>
      <c r="L6" s="149"/>
    </row>
    <row r="7" spans="1:12" s="136" customFormat="1" ht="21">
      <c r="A7" s="137">
        <v>16</v>
      </c>
      <c r="B7" s="137">
        <v>2</v>
      </c>
      <c r="C7" s="192" t="s">
        <v>106</v>
      </c>
      <c r="D7" s="137" t="s">
        <v>98</v>
      </c>
      <c r="E7" s="168" t="s">
        <v>23</v>
      </c>
      <c r="F7" s="140">
        <v>80</v>
      </c>
      <c r="G7" s="141">
        <v>120000</v>
      </c>
      <c r="H7" s="141"/>
      <c r="I7" s="141"/>
      <c r="J7" s="141"/>
      <c r="K7" s="150"/>
      <c r="L7" s="142"/>
    </row>
    <row r="8" spans="1:12" s="136" customFormat="1" ht="21">
      <c r="A8" s="143"/>
      <c r="B8" s="143"/>
      <c r="C8" s="193"/>
      <c r="D8" s="143" t="s">
        <v>100</v>
      </c>
      <c r="E8" s="169"/>
      <c r="F8" s="146"/>
      <c r="G8" s="147"/>
      <c r="H8" s="147"/>
      <c r="I8" s="147"/>
      <c r="J8" s="147"/>
      <c r="K8" s="148"/>
      <c r="L8" s="149"/>
    </row>
    <row r="9" spans="1:12" s="136" customFormat="1" ht="21">
      <c r="A9" s="137">
        <v>17</v>
      </c>
      <c r="B9" s="137">
        <v>3</v>
      </c>
      <c r="C9" s="192" t="s">
        <v>107</v>
      </c>
      <c r="D9" s="137" t="s">
        <v>98</v>
      </c>
      <c r="E9" s="164" t="s">
        <v>23</v>
      </c>
      <c r="F9" s="140">
        <v>60</v>
      </c>
      <c r="G9" s="141">
        <v>140000</v>
      </c>
      <c r="H9" s="141"/>
      <c r="I9" s="141"/>
      <c r="J9" s="141"/>
      <c r="K9" s="150"/>
      <c r="L9" s="142"/>
    </row>
    <row r="10" spans="1:12" s="136" customFormat="1" ht="21">
      <c r="A10" s="143"/>
      <c r="B10" s="143"/>
      <c r="C10" s="193" t="s">
        <v>108</v>
      </c>
      <c r="D10" s="143" t="s">
        <v>100</v>
      </c>
      <c r="E10" s="166"/>
      <c r="F10" s="146"/>
      <c r="G10" s="147"/>
      <c r="H10" s="147"/>
      <c r="I10" s="147"/>
      <c r="J10" s="147"/>
      <c r="K10" s="148"/>
      <c r="L10" s="149"/>
    </row>
    <row r="11" spans="1:12" s="136" customFormat="1" ht="21">
      <c r="A11" s="137">
        <v>18</v>
      </c>
      <c r="B11" s="137">
        <v>4</v>
      </c>
      <c r="C11" s="192" t="s">
        <v>109</v>
      </c>
      <c r="D11" s="137" t="s">
        <v>98</v>
      </c>
      <c r="E11" s="164" t="s">
        <v>23</v>
      </c>
      <c r="F11" s="140">
        <v>100</v>
      </c>
      <c r="G11" s="141">
        <v>16000</v>
      </c>
      <c r="H11" s="141"/>
      <c r="I11" s="141"/>
      <c r="J11" s="141"/>
      <c r="K11" s="150"/>
      <c r="L11" s="142"/>
    </row>
    <row r="12" spans="1:12" s="136" customFormat="1" ht="21">
      <c r="A12" s="143"/>
      <c r="B12" s="143"/>
      <c r="C12" s="193"/>
      <c r="D12" s="143" t="s">
        <v>100</v>
      </c>
      <c r="E12" s="166"/>
      <c r="F12" s="146"/>
      <c r="G12" s="147"/>
      <c r="H12" s="147"/>
      <c r="I12" s="147"/>
      <c r="J12" s="147"/>
      <c r="K12" s="148"/>
      <c r="L12" s="149"/>
    </row>
    <row r="14" ht="21">
      <c r="C14" s="124" t="s">
        <v>101</v>
      </c>
    </row>
  </sheetData>
  <sheetProtection/>
  <mergeCells count="8">
    <mergeCell ref="L2:L4"/>
    <mergeCell ref="A1:L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8"/>
  <sheetViews>
    <sheetView zoomScale="80" zoomScaleNormal="80" zoomScalePageLayoutView="0" workbookViewId="0" topLeftCell="A1">
      <selection activeCell="I10" sqref="I10"/>
    </sheetView>
  </sheetViews>
  <sheetFormatPr defaultColWidth="9.140625" defaultRowHeight="15"/>
  <cols>
    <col min="1" max="1" width="5.140625" style="155" customWidth="1"/>
    <col min="2" max="2" width="6.57421875" style="155" customWidth="1"/>
    <col min="3" max="3" width="61.28125" style="124" customWidth="1"/>
    <col min="4" max="4" width="2.421875" style="155" customWidth="1"/>
    <col min="5" max="6" width="7.8515625" style="155" customWidth="1"/>
    <col min="7" max="7" width="9.140625" style="156" customWidth="1"/>
    <col min="8" max="8" width="0" style="155" hidden="1" customWidth="1"/>
    <col min="9" max="9" width="6.57421875" style="155" customWidth="1"/>
    <col min="10" max="10" width="6.140625" style="155" customWidth="1"/>
    <col min="11" max="11" width="16.421875" style="124" customWidth="1"/>
    <col min="12" max="16384" width="9.00390625" style="124" customWidth="1"/>
  </cols>
  <sheetData>
    <row r="1" spans="1:12" s="122" customFormat="1" ht="23.25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21">
      <c r="A2" s="288" t="s">
        <v>5</v>
      </c>
      <c r="B2" s="288" t="s">
        <v>4</v>
      </c>
      <c r="C2" s="288" t="s">
        <v>89</v>
      </c>
      <c r="D2" s="173"/>
      <c r="E2" s="292" t="s">
        <v>90</v>
      </c>
      <c r="F2" s="293"/>
      <c r="G2" s="292" t="s">
        <v>91</v>
      </c>
      <c r="H2" s="294"/>
      <c r="I2" s="294"/>
      <c r="J2" s="293"/>
      <c r="K2" s="288" t="s">
        <v>92</v>
      </c>
      <c r="L2" s="288" t="s">
        <v>93</v>
      </c>
    </row>
    <row r="3" spans="1:12" ht="21">
      <c r="A3" s="290"/>
      <c r="B3" s="290"/>
      <c r="C3" s="290"/>
      <c r="D3" s="125"/>
      <c r="E3" s="126" t="s">
        <v>17</v>
      </c>
      <c r="F3" s="130" t="s">
        <v>18</v>
      </c>
      <c r="G3" s="174" t="s">
        <v>94</v>
      </c>
      <c r="H3" s="130" t="s">
        <v>16</v>
      </c>
      <c r="I3" s="130" t="s">
        <v>95</v>
      </c>
      <c r="J3" s="130" t="s">
        <v>96</v>
      </c>
      <c r="K3" s="289"/>
      <c r="L3" s="289"/>
    </row>
    <row r="4" spans="1:12" s="163" customFormat="1" ht="21">
      <c r="A4" s="195">
        <v>5</v>
      </c>
      <c r="B4" s="195">
        <v>5</v>
      </c>
      <c r="C4" s="196" t="s">
        <v>130</v>
      </c>
      <c r="D4" s="195"/>
      <c r="E4" s="197" t="s">
        <v>23</v>
      </c>
      <c r="F4" s="197"/>
      <c r="G4" s="198"/>
      <c r="H4" s="198" t="e">
        <f>SUM(#REF!+#REF!+#REF!)</f>
        <v>#REF!</v>
      </c>
      <c r="I4" s="197" t="s">
        <v>97</v>
      </c>
      <c r="J4" s="199" t="s">
        <v>97</v>
      </c>
      <c r="K4" s="290"/>
      <c r="L4" s="290"/>
    </row>
    <row r="5" spans="1:12" s="136" customFormat="1" ht="21">
      <c r="A5" s="182">
        <v>19</v>
      </c>
      <c r="B5" s="182">
        <v>1</v>
      </c>
      <c r="C5" s="183" t="s">
        <v>110</v>
      </c>
      <c r="D5" s="137" t="s">
        <v>98</v>
      </c>
      <c r="E5" s="168" t="s">
        <v>23</v>
      </c>
      <c r="F5" s="168">
        <v>40</v>
      </c>
      <c r="G5" s="165">
        <v>40000</v>
      </c>
      <c r="H5" s="165">
        <v>0</v>
      </c>
      <c r="I5" s="165"/>
      <c r="J5" s="165"/>
      <c r="K5" s="150"/>
      <c r="L5" s="142"/>
    </row>
    <row r="6" spans="1:12" s="136" customFormat="1" ht="21">
      <c r="A6" s="153"/>
      <c r="B6" s="153"/>
      <c r="C6" s="154"/>
      <c r="D6" s="143" t="s">
        <v>100</v>
      </c>
      <c r="E6" s="169"/>
      <c r="F6" s="169"/>
      <c r="G6" s="167"/>
      <c r="H6" s="167"/>
      <c r="I6" s="167"/>
      <c r="J6" s="167"/>
      <c r="K6" s="148"/>
      <c r="L6" s="149"/>
    </row>
    <row r="8" ht="21">
      <c r="C8" s="124" t="s">
        <v>101</v>
      </c>
    </row>
  </sheetData>
  <sheetProtection/>
  <mergeCells count="8">
    <mergeCell ref="L2:L4"/>
    <mergeCell ref="A1:L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L22"/>
  <sheetViews>
    <sheetView zoomScale="86" zoomScaleNormal="86" zoomScalePageLayoutView="0" workbookViewId="0" topLeftCell="C7">
      <selection activeCell="C26" sqref="C26"/>
    </sheetView>
  </sheetViews>
  <sheetFormatPr defaultColWidth="9.140625" defaultRowHeight="15"/>
  <cols>
    <col min="1" max="1" width="5.140625" style="155" customWidth="1"/>
    <col min="2" max="2" width="5.57421875" style="155" customWidth="1"/>
    <col min="3" max="3" width="56.8515625" style="124" customWidth="1"/>
    <col min="4" max="4" width="2.421875" style="155" customWidth="1"/>
    <col min="5" max="6" width="7.7109375" style="155" customWidth="1"/>
    <col min="7" max="7" width="9.140625" style="156" customWidth="1"/>
    <col min="8" max="8" width="0" style="155" hidden="1" customWidth="1"/>
    <col min="9" max="9" width="9.00390625" style="155" customWidth="1"/>
    <col min="10" max="10" width="5.00390625" style="155" customWidth="1"/>
    <col min="11" max="11" width="17.421875" style="124" customWidth="1"/>
    <col min="12" max="16384" width="9.00390625" style="124" customWidth="1"/>
  </cols>
  <sheetData>
    <row r="1" spans="1:12" s="122" customFormat="1" ht="23.25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21">
      <c r="A2" s="288" t="s">
        <v>5</v>
      </c>
      <c r="B2" s="288" t="s">
        <v>4</v>
      </c>
      <c r="C2" s="288" t="s">
        <v>89</v>
      </c>
      <c r="D2" s="123"/>
      <c r="E2" s="292" t="s">
        <v>90</v>
      </c>
      <c r="F2" s="293"/>
      <c r="G2" s="292" t="s">
        <v>91</v>
      </c>
      <c r="H2" s="294"/>
      <c r="I2" s="294"/>
      <c r="J2" s="293"/>
      <c r="K2" s="288" t="s">
        <v>92</v>
      </c>
      <c r="L2" s="288" t="s">
        <v>93</v>
      </c>
    </row>
    <row r="3" spans="1:12" ht="21">
      <c r="A3" s="290"/>
      <c r="B3" s="290"/>
      <c r="C3" s="290"/>
      <c r="D3" s="125"/>
      <c r="E3" s="126" t="s">
        <v>17</v>
      </c>
      <c r="F3" s="127" t="s">
        <v>18</v>
      </c>
      <c r="G3" s="128" t="s">
        <v>94</v>
      </c>
      <c r="H3" s="129" t="s">
        <v>16</v>
      </c>
      <c r="I3" s="129" t="s">
        <v>95</v>
      </c>
      <c r="J3" s="130" t="s">
        <v>96</v>
      </c>
      <c r="K3" s="289"/>
      <c r="L3" s="289"/>
    </row>
    <row r="4" spans="1:12" s="181" customFormat="1" ht="21">
      <c r="A4" s="200">
        <v>6</v>
      </c>
      <c r="B4" s="200">
        <v>6</v>
      </c>
      <c r="C4" s="201" t="s">
        <v>133</v>
      </c>
      <c r="D4" s="200"/>
      <c r="E4" s="202" t="s">
        <v>23</v>
      </c>
      <c r="F4" s="202"/>
      <c r="G4" s="203"/>
      <c r="H4" s="203"/>
      <c r="I4" s="203"/>
      <c r="J4" s="204"/>
      <c r="K4" s="290"/>
      <c r="L4" s="290"/>
    </row>
    <row r="5" spans="1:12" s="136" customFormat="1" ht="21">
      <c r="A5" s="142">
        <v>20</v>
      </c>
      <c r="B5" s="142">
        <v>1</v>
      </c>
      <c r="C5" s="205" t="s">
        <v>51</v>
      </c>
      <c r="D5" s="137" t="s">
        <v>98</v>
      </c>
      <c r="E5" s="142" t="s">
        <v>23</v>
      </c>
      <c r="F5" s="142">
        <v>30</v>
      </c>
      <c r="G5" s="165">
        <v>100000</v>
      </c>
      <c r="H5" s="184"/>
      <c r="I5" s="184"/>
      <c r="J5" s="184"/>
      <c r="K5" s="142"/>
      <c r="L5" s="142"/>
    </row>
    <row r="6" spans="1:12" s="136" customFormat="1" ht="21">
      <c r="A6" s="149"/>
      <c r="B6" s="149"/>
      <c r="C6" s="206"/>
      <c r="D6" s="143" t="s">
        <v>100</v>
      </c>
      <c r="E6" s="149"/>
      <c r="F6" s="149"/>
      <c r="G6" s="167"/>
      <c r="H6" s="185"/>
      <c r="I6" s="185"/>
      <c r="J6" s="185"/>
      <c r="K6" s="148"/>
      <c r="L6" s="149"/>
    </row>
    <row r="7" spans="1:12" s="136" customFormat="1" ht="21">
      <c r="A7" s="142">
        <v>35</v>
      </c>
      <c r="B7" s="142">
        <v>2</v>
      </c>
      <c r="C7" s="207" t="s">
        <v>131</v>
      </c>
      <c r="D7" s="137" t="s">
        <v>98</v>
      </c>
      <c r="E7" s="142" t="s">
        <v>23</v>
      </c>
      <c r="F7" s="142">
        <v>30</v>
      </c>
      <c r="G7" s="165">
        <v>35000</v>
      </c>
      <c r="H7" s="184"/>
      <c r="I7" s="184"/>
      <c r="J7" s="184"/>
      <c r="K7" s="142"/>
      <c r="L7" s="142"/>
    </row>
    <row r="8" spans="1:12" s="136" customFormat="1" ht="21">
      <c r="A8" s="149"/>
      <c r="B8" s="149"/>
      <c r="C8" s="208"/>
      <c r="D8" s="143" t="s">
        <v>100</v>
      </c>
      <c r="E8" s="149"/>
      <c r="F8" s="149"/>
      <c r="G8" s="167"/>
      <c r="H8" s="185"/>
      <c r="I8" s="185"/>
      <c r="J8" s="185"/>
      <c r="K8" s="148"/>
      <c r="L8" s="149"/>
    </row>
    <row r="9" spans="1:12" s="136" customFormat="1" ht="21">
      <c r="A9" s="142">
        <v>36</v>
      </c>
      <c r="B9" s="142">
        <v>3</v>
      </c>
      <c r="C9" s="207" t="s">
        <v>54</v>
      </c>
      <c r="D9" s="137" t="s">
        <v>98</v>
      </c>
      <c r="E9" s="142" t="s">
        <v>23</v>
      </c>
      <c r="F9" s="142">
        <v>30</v>
      </c>
      <c r="G9" s="165">
        <v>35000</v>
      </c>
      <c r="H9" s="184"/>
      <c r="I9" s="184"/>
      <c r="J9" s="184"/>
      <c r="K9" s="142"/>
      <c r="L9" s="142"/>
    </row>
    <row r="10" spans="1:12" s="136" customFormat="1" ht="21">
      <c r="A10" s="149"/>
      <c r="B10" s="149"/>
      <c r="C10" s="208"/>
      <c r="D10" s="143" t="s">
        <v>100</v>
      </c>
      <c r="E10" s="149"/>
      <c r="F10" s="149"/>
      <c r="G10" s="167"/>
      <c r="H10" s="185"/>
      <c r="I10" s="185"/>
      <c r="J10" s="185"/>
      <c r="K10" s="148"/>
      <c r="L10" s="149"/>
    </row>
    <row r="11" spans="1:12" s="136" customFormat="1" ht="21">
      <c r="A11" s="142">
        <v>37</v>
      </c>
      <c r="B11" s="142">
        <v>4</v>
      </c>
      <c r="C11" s="207" t="s">
        <v>132</v>
      </c>
      <c r="D11" s="137" t="s">
        <v>98</v>
      </c>
      <c r="E11" s="142" t="s">
        <v>23</v>
      </c>
      <c r="F11" s="142">
        <v>30</v>
      </c>
      <c r="G11" s="165">
        <v>80000</v>
      </c>
      <c r="H11" s="184"/>
      <c r="I11" s="184"/>
      <c r="J11" s="184"/>
      <c r="K11" s="142"/>
      <c r="L11" s="142"/>
    </row>
    <row r="12" spans="1:12" s="136" customFormat="1" ht="21">
      <c r="A12" s="149"/>
      <c r="B12" s="149"/>
      <c r="C12" s="208"/>
      <c r="D12" s="143" t="s">
        <v>100</v>
      </c>
      <c r="E12" s="149"/>
      <c r="F12" s="149"/>
      <c r="G12" s="167"/>
      <c r="H12" s="185"/>
      <c r="I12" s="185"/>
      <c r="J12" s="185"/>
      <c r="K12" s="148"/>
      <c r="L12" s="149"/>
    </row>
    <row r="13" spans="1:12" s="136" customFormat="1" ht="21">
      <c r="A13" s="142">
        <v>38</v>
      </c>
      <c r="B13" s="142">
        <v>5</v>
      </c>
      <c r="C13" s="207" t="s">
        <v>72</v>
      </c>
      <c r="D13" s="137"/>
      <c r="E13" s="142" t="s">
        <v>73</v>
      </c>
      <c r="F13" s="142">
        <v>25</v>
      </c>
      <c r="G13" s="165">
        <v>400000</v>
      </c>
      <c r="H13" s="184"/>
      <c r="I13" s="184"/>
      <c r="J13" s="184"/>
      <c r="K13" s="142"/>
      <c r="L13" s="142"/>
    </row>
    <row r="14" spans="1:12" s="136" customFormat="1" ht="21">
      <c r="A14" s="149"/>
      <c r="B14" s="149"/>
      <c r="C14" s="208"/>
      <c r="D14" s="143"/>
      <c r="E14" s="149"/>
      <c r="F14" s="149"/>
      <c r="G14" s="167"/>
      <c r="H14" s="185"/>
      <c r="I14" s="185"/>
      <c r="J14" s="185"/>
      <c r="K14" s="148"/>
      <c r="L14" s="149"/>
    </row>
    <row r="15" spans="1:12" s="136" customFormat="1" ht="21">
      <c r="A15" s="142">
        <v>39</v>
      </c>
      <c r="B15" s="142">
        <v>6</v>
      </c>
      <c r="C15" s="207" t="s">
        <v>138</v>
      </c>
      <c r="D15" s="137"/>
      <c r="E15" s="142" t="s">
        <v>73</v>
      </c>
      <c r="F15" s="142">
        <v>25</v>
      </c>
      <c r="G15" s="165">
        <v>25000</v>
      </c>
      <c r="H15" s="184"/>
      <c r="I15" s="184"/>
      <c r="J15" s="184"/>
      <c r="K15" s="142"/>
      <c r="L15" s="142"/>
    </row>
    <row r="16" spans="1:12" s="136" customFormat="1" ht="21">
      <c r="A16" s="149"/>
      <c r="B16" s="149"/>
      <c r="C16" s="208" t="s">
        <v>139</v>
      </c>
      <c r="D16" s="143"/>
      <c r="E16" s="149"/>
      <c r="F16" s="149"/>
      <c r="G16" s="167"/>
      <c r="H16" s="185"/>
      <c r="I16" s="185"/>
      <c r="J16" s="185"/>
      <c r="K16" s="148"/>
      <c r="L16" s="149"/>
    </row>
    <row r="17" spans="1:12" s="136" customFormat="1" ht="21">
      <c r="A17" s="142">
        <v>40</v>
      </c>
      <c r="B17" s="142">
        <v>7</v>
      </c>
      <c r="C17" s="207" t="s">
        <v>141</v>
      </c>
      <c r="D17" s="137"/>
      <c r="E17" s="142" t="s">
        <v>73</v>
      </c>
      <c r="F17" s="142">
        <v>25</v>
      </c>
      <c r="G17" s="165">
        <v>39000</v>
      </c>
      <c r="H17" s="184"/>
      <c r="I17" s="184"/>
      <c r="J17" s="184"/>
      <c r="K17" s="142"/>
      <c r="L17" s="142"/>
    </row>
    <row r="18" spans="1:12" s="136" customFormat="1" ht="21">
      <c r="A18" s="149"/>
      <c r="B18" s="149"/>
      <c r="C18" s="208" t="s">
        <v>140</v>
      </c>
      <c r="D18" s="143"/>
      <c r="E18" s="149"/>
      <c r="F18" s="149"/>
      <c r="G18" s="167"/>
      <c r="H18" s="185"/>
      <c r="I18" s="185"/>
      <c r="J18" s="185"/>
      <c r="K18" s="148"/>
      <c r="L18" s="149"/>
    </row>
    <row r="19" spans="1:12" s="136" customFormat="1" ht="21">
      <c r="A19" s="142">
        <v>41</v>
      </c>
      <c r="B19" s="142">
        <v>8</v>
      </c>
      <c r="C19" s="207" t="s">
        <v>142</v>
      </c>
      <c r="D19" s="137"/>
      <c r="E19" s="142" t="s">
        <v>73</v>
      </c>
      <c r="F19" s="142">
        <v>25</v>
      </c>
      <c r="G19" s="165">
        <v>30000</v>
      </c>
      <c r="H19" s="184"/>
      <c r="I19" s="184"/>
      <c r="J19" s="184"/>
      <c r="K19" s="142"/>
      <c r="L19" s="142"/>
    </row>
    <row r="20" spans="1:12" s="136" customFormat="1" ht="21">
      <c r="A20" s="149"/>
      <c r="B20" s="149"/>
      <c r="C20" s="208" t="s">
        <v>140</v>
      </c>
      <c r="D20" s="143"/>
      <c r="E20" s="149"/>
      <c r="F20" s="149"/>
      <c r="G20" s="167"/>
      <c r="H20" s="185"/>
      <c r="I20" s="185"/>
      <c r="J20" s="185"/>
      <c r="K20" s="148"/>
      <c r="L20" s="149"/>
    </row>
    <row r="21" spans="1:12" s="136" customFormat="1" ht="21">
      <c r="A21" s="142">
        <v>41</v>
      </c>
      <c r="B21" s="142">
        <v>9</v>
      </c>
      <c r="C21" s="207" t="s">
        <v>78</v>
      </c>
      <c r="D21" s="137"/>
      <c r="E21" s="142" t="s">
        <v>73</v>
      </c>
      <c r="F21" s="142">
        <v>25</v>
      </c>
      <c r="G21" s="165">
        <v>30000</v>
      </c>
      <c r="H21" s="184"/>
      <c r="I21" s="184"/>
      <c r="J21" s="184"/>
      <c r="K21" s="142"/>
      <c r="L21" s="142"/>
    </row>
    <row r="22" spans="1:12" s="136" customFormat="1" ht="21">
      <c r="A22" s="149"/>
      <c r="B22" s="149"/>
      <c r="C22" s="208"/>
      <c r="D22" s="143"/>
      <c r="E22" s="149"/>
      <c r="F22" s="149"/>
      <c r="G22" s="167"/>
      <c r="H22" s="185"/>
      <c r="I22" s="185"/>
      <c r="J22" s="185"/>
      <c r="K22" s="148"/>
      <c r="L22" s="149"/>
    </row>
  </sheetData>
  <sheetProtection/>
  <mergeCells count="8">
    <mergeCell ref="L2:L4"/>
    <mergeCell ref="A1:L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14"/>
  <sheetViews>
    <sheetView zoomScale="82" zoomScaleNormal="82" workbookViewId="0" topLeftCell="A1">
      <selection activeCell="D18" sqref="D18"/>
    </sheetView>
  </sheetViews>
  <sheetFormatPr defaultColWidth="9.140625" defaultRowHeight="15"/>
  <cols>
    <col min="1" max="1" width="5.140625" style="155" customWidth="1"/>
    <col min="2" max="2" width="5.57421875" style="155" customWidth="1"/>
    <col min="3" max="3" width="57.421875" style="124" customWidth="1"/>
    <col min="4" max="4" width="2.421875" style="155" customWidth="1"/>
    <col min="5" max="6" width="7.8515625" style="155" customWidth="1"/>
    <col min="7" max="7" width="9.140625" style="156" customWidth="1"/>
    <col min="8" max="8" width="0" style="155" hidden="1" customWidth="1"/>
    <col min="9" max="9" width="9.00390625" style="155" customWidth="1"/>
    <col min="10" max="10" width="5.7109375" style="155" customWidth="1"/>
    <col min="11" max="11" width="19.140625" style="124" customWidth="1"/>
    <col min="12" max="16384" width="9.00390625" style="124" customWidth="1"/>
  </cols>
  <sheetData>
    <row r="1" spans="1:12" s="122" customFormat="1" ht="23.25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21">
      <c r="A2" s="288" t="s">
        <v>5</v>
      </c>
      <c r="B2" s="288" t="s">
        <v>4</v>
      </c>
      <c r="C2" s="288" t="s">
        <v>89</v>
      </c>
      <c r="D2" s="123"/>
      <c r="E2" s="292" t="s">
        <v>90</v>
      </c>
      <c r="F2" s="293"/>
      <c r="G2" s="292" t="s">
        <v>91</v>
      </c>
      <c r="H2" s="294"/>
      <c r="I2" s="294"/>
      <c r="J2" s="293"/>
      <c r="K2" s="288" t="s">
        <v>92</v>
      </c>
      <c r="L2" s="288" t="s">
        <v>93</v>
      </c>
    </row>
    <row r="3" spans="1:12" ht="21">
      <c r="A3" s="290"/>
      <c r="B3" s="290"/>
      <c r="C3" s="290"/>
      <c r="D3" s="125"/>
      <c r="E3" s="126" t="s">
        <v>17</v>
      </c>
      <c r="F3" s="130" t="s">
        <v>18</v>
      </c>
      <c r="G3" s="174" t="s">
        <v>94</v>
      </c>
      <c r="H3" s="130" t="s">
        <v>16</v>
      </c>
      <c r="I3" s="130" t="s">
        <v>95</v>
      </c>
      <c r="J3" s="130" t="s">
        <v>96</v>
      </c>
      <c r="K3" s="289"/>
      <c r="L3" s="289"/>
    </row>
    <row r="4" spans="1:12" s="181" customFormat="1" ht="21">
      <c r="A4" s="215">
        <v>7</v>
      </c>
      <c r="B4" s="215">
        <v>7</v>
      </c>
      <c r="C4" s="216" t="s">
        <v>134</v>
      </c>
      <c r="D4" s="215"/>
      <c r="E4" s="217" t="s">
        <v>23</v>
      </c>
      <c r="F4" s="217"/>
      <c r="G4" s="218"/>
      <c r="H4" s="218"/>
      <c r="I4" s="218"/>
      <c r="J4" s="219" t="s">
        <v>97</v>
      </c>
      <c r="K4" s="290"/>
      <c r="L4" s="290"/>
    </row>
    <row r="5" spans="1:12" s="136" customFormat="1" ht="21">
      <c r="A5" s="182">
        <v>38</v>
      </c>
      <c r="B5" s="182">
        <v>1</v>
      </c>
      <c r="C5" s="207" t="s">
        <v>57</v>
      </c>
      <c r="D5" s="137" t="s">
        <v>98</v>
      </c>
      <c r="E5" s="142" t="s">
        <v>23</v>
      </c>
      <c r="F5" s="142">
        <v>20</v>
      </c>
      <c r="G5" s="192">
        <v>25000</v>
      </c>
      <c r="H5" s="194"/>
      <c r="I5" s="194"/>
      <c r="J5" s="194"/>
      <c r="K5" s="150"/>
      <c r="L5" s="142"/>
    </row>
    <row r="6" spans="1:12" s="136" customFormat="1" ht="21">
      <c r="A6" s="153"/>
      <c r="B6" s="153"/>
      <c r="C6" s="208"/>
      <c r="D6" s="143" t="s">
        <v>100</v>
      </c>
      <c r="E6" s="149"/>
      <c r="F6" s="149"/>
      <c r="G6" s="193"/>
      <c r="H6" s="148"/>
      <c r="I6" s="148"/>
      <c r="J6" s="148"/>
      <c r="K6" s="148"/>
      <c r="L6" s="149"/>
    </row>
    <row r="7" spans="1:12" s="136" customFormat="1" ht="21">
      <c r="A7" s="220">
        <v>39</v>
      </c>
      <c r="B7" s="220">
        <v>2</v>
      </c>
      <c r="C7" s="221" t="s">
        <v>59</v>
      </c>
      <c r="D7" s="137" t="s">
        <v>98</v>
      </c>
      <c r="E7" s="142" t="s">
        <v>23</v>
      </c>
      <c r="F7" s="142">
        <v>20</v>
      </c>
      <c r="G7" s="222">
        <v>24000</v>
      </c>
      <c r="H7" s="194"/>
      <c r="I7" s="194"/>
      <c r="J7" s="194"/>
      <c r="K7" s="150"/>
      <c r="L7" s="142"/>
    </row>
    <row r="8" spans="1:12" s="136" customFormat="1" ht="21">
      <c r="A8" s="223"/>
      <c r="B8" s="223"/>
      <c r="C8" s="224"/>
      <c r="D8" s="143" t="s">
        <v>100</v>
      </c>
      <c r="E8" s="149"/>
      <c r="F8" s="149"/>
      <c r="G8" s="225"/>
      <c r="H8" s="148"/>
      <c r="I8" s="148"/>
      <c r="J8" s="148"/>
      <c r="K8" s="148"/>
      <c r="L8" s="149"/>
    </row>
    <row r="9" spans="1:12" s="136" customFormat="1" ht="21">
      <c r="A9" s="182">
        <v>40</v>
      </c>
      <c r="B9" s="182">
        <v>3</v>
      </c>
      <c r="C9" s="226" t="s">
        <v>60</v>
      </c>
      <c r="D9" s="137" t="s">
        <v>98</v>
      </c>
      <c r="E9" s="142" t="s">
        <v>23</v>
      </c>
      <c r="F9" s="142">
        <v>30</v>
      </c>
      <c r="G9" s="222">
        <v>25000</v>
      </c>
      <c r="H9" s="194"/>
      <c r="I9" s="194"/>
      <c r="J9" s="194"/>
      <c r="K9" s="150"/>
      <c r="L9" s="142"/>
    </row>
    <row r="10" spans="1:12" s="136" customFormat="1" ht="21">
      <c r="A10" s="153"/>
      <c r="B10" s="153"/>
      <c r="C10" s="227"/>
      <c r="D10" s="143" t="s">
        <v>100</v>
      </c>
      <c r="E10" s="149"/>
      <c r="F10" s="149"/>
      <c r="G10" s="225"/>
      <c r="H10" s="148"/>
      <c r="I10" s="148"/>
      <c r="J10" s="148"/>
      <c r="K10" s="148"/>
      <c r="L10" s="149"/>
    </row>
    <row r="11" spans="1:12" s="136" customFormat="1" ht="21">
      <c r="A11" s="182">
        <v>41</v>
      </c>
      <c r="B11" s="182">
        <v>4</v>
      </c>
      <c r="C11" s="194" t="s">
        <v>62</v>
      </c>
      <c r="D11" s="137" t="s">
        <v>98</v>
      </c>
      <c r="E11" s="142" t="s">
        <v>23</v>
      </c>
      <c r="F11" s="142">
        <v>20</v>
      </c>
      <c r="G11" s="192">
        <v>50000</v>
      </c>
      <c r="H11" s="194"/>
      <c r="I11" s="194"/>
      <c r="J11" s="194"/>
      <c r="K11" s="142"/>
      <c r="L11" s="142"/>
    </row>
    <row r="12" spans="1:12" s="136" customFormat="1" ht="21">
      <c r="A12" s="153"/>
      <c r="B12" s="153"/>
      <c r="C12" s="148" t="s">
        <v>137</v>
      </c>
      <c r="D12" s="143" t="s">
        <v>100</v>
      </c>
      <c r="E12" s="149"/>
      <c r="F12" s="149"/>
      <c r="G12" s="193"/>
      <c r="H12" s="148"/>
      <c r="I12" s="148"/>
      <c r="J12" s="148"/>
      <c r="K12" s="148"/>
      <c r="L12" s="149"/>
    </row>
    <row r="14" ht="21">
      <c r="C14" s="124" t="s">
        <v>101</v>
      </c>
    </row>
  </sheetData>
  <sheetProtection/>
  <mergeCells count="8">
    <mergeCell ref="L2:L4"/>
    <mergeCell ref="A1:L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L14"/>
  <sheetViews>
    <sheetView zoomScale="80" zoomScaleNormal="80" zoomScalePageLayoutView="0" workbookViewId="0" topLeftCell="A1">
      <selection activeCell="A1" sqref="A1:L1"/>
    </sheetView>
  </sheetViews>
  <sheetFormatPr defaultColWidth="9.140625" defaultRowHeight="15"/>
  <cols>
    <col min="1" max="1" width="5.140625" style="155" customWidth="1"/>
    <col min="2" max="2" width="5.57421875" style="155" customWidth="1"/>
    <col min="3" max="3" width="58.7109375" style="124" customWidth="1"/>
    <col min="4" max="4" width="2.421875" style="155" customWidth="1"/>
    <col min="5" max="5" width="7.8515625" style="155" customWidth="1"/>
    <col min="6" max="6" width="7.57421875" style="155" customWidth="1"/>
    <col min="7" max="7" width="9.140625" style="156" customWidth="1"/>
    <col min="8" max="8" width="0" style="155" hidden="1" customWidth="1"/>
    <col min="9" max="9" width="9.00390625" style="155" customWidth="1"/>
    <col min="10" max="10" width="5.8515625" style="155" customWidth="1"/>
    <col min="11" max="11" width="17.28125" style="124" customWidth="1"/>
    <col min="12" max="16384" width="9.00390625" style="124" customWidth="1"/>
  </cols>
  <sheetData>
    <row r="1" spans="1:12" s="122" customFormat="1" ht="23.25">
      <c r="A1" s="291" t="s">
        <v>118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21">
      <c r="A2" s="288" t="s">
        <v>5</v>
      </c>
      <c r="B2" s="288" t="s">
        <v>4</v>
      </c>
      <c r="C2" s="288" t="s">
        <v>89</v>
      </c>
      <c r="D2" s="123"/>
      <c r="E2" s="292" t="s">
        <v>90</v>
      </c>
      <c r="F2" s="293"/>
      <c r="G2" s="292" t="s">
        <v>91</v>
      </c>
      <c r="H2" s="294"/>
      <c r="I2" s="294"/>
      <c r="J2" s="293"/>
      <c r="K2" s="288" t="s">
        <v>92</v>
      </c>
      <c r="L2" s="288" t="s">
        <v>93</v>
      </c>
    </row>
    <row r="3" spans="1:12" ht="21">
      <c r="A3" s="290"/>
      <c r="B3" s="290"/>
      <c r="C3" s="290"/>
      <c r="D3" s="125"/>
      <c r="E3" s="126" t="s">
        <v>17</v>
      </c>
      <c r="F3" s="130" t="s">
        <v>18</v>
      </c>
      <c r="G3" s="174" t="s">
        <v>94</v>
      </c>
      <c r="H3" s="130" t="s">
        <v>16</v>
      </c>
      <c r="I3" s="130" t="s">
        <v>95</v>
      </c>
      <c r="J3" s="130" t="s">
        <v>96</v>
      </c>
      <c r="K3" s="289"/>
      <c r="L3" s="289"/>
    </row>
    <row r="4" spans="1:12" s="163" customFormat="1" ht="21">
      <c r="A4" s="237">
        <v>8</v>
      </c>
      <c r="B4" s="237">
        <v>8</v>
      </c>
      <c r="C4" s="238" t="s">
        <v>135</v>
      </c>
      <c r="D4" s="237"/>
      <c r="E4" s="239" t="s">
        <v>23</v>
      </c>
      <c r="F4" s="239"/>
      <c r="G4" s="240"/>
      <c r="H4" s="240"/>
      <c r="I4" s="240"/>
      <c r="J4" s="241" t="s">
        <v>97</v>
      </c>
      <c r="K4" s="290"/>
      <c r="L4" s="290"/>
    </row>
    <row r="5" spans="1:12" ht="21">
      <c r="A5" s="137">
        <v>42</v>
      </c>
      <c r="B5" s="137">
        <v>1</v>
      </c>
      <c r="C5" s="138" t="s">
        <v>64</v>
      </c>
      <c r="D5" s="137" t="s">
        <v>98</v>
      </c>
      <c r="E5" s="210" t="s">
        <v>23</v>
      </c>
      <c r="F5" s="210">
        <v>200</v>
      </c>
      <c r="G5" s="242">
        <v>300000</v>
      </c>
      <c r="H5" s="243"/>
      <c r="I5" s="243"/>
      <c r="J5" s="243"/>
      <c r="K5" s="150"/>
      <c r="L5" s="244"/>
    </row>
    <row r="6" spans="1:12" ht="21">
      <c r="A6" s="143"/>
      <c r="B6" s="143"/>
      <c r="C6" s="144"/>
      <c r="D6" s="143" t="s">
        <v>100</v>
      </c>
      <c r="E6" s="171"/>
      <c r="F6" s="171"/>
      <c r="G6" s="245"/>
      <c r="H6" s="246"/>
      <c r="I6" s="246"/>
      <c r="J6" s="246"/>
      <c r="K6" s="227"/>
      <c r="L6" s="247"/>
    </row>
    <row r="7" spans="1:12" ht="21">
      <c r="A7" s="210">
        <v>54</v>
      </c>
      <c r="B7" s="210">
        <v>2</v>
      </c>
      <c r="C7" s="248" t="s">
        <v>65</v>
      </c>
      <c r="D7" s="137" t="s">
        <v>98</v>
      </c>
      <c r="E7" s="210" t="s">
        <v>23</v>
      </c>
      <c r="F7" s="210">
        <v>200</v>
      </c>
      <c r="G7" s="242">
        <v>300000</v>
      </c>
      <c r="H7" s="243"/>
      <c r="I7" s="243"/>
      <c r="J7" s="243"/>
      <c r="K7" s="150"/>
      <c r="L7" s="244"/>
    </row>
    <row r="8" spans="1:12" ht="21">
      <c r="A8" s="171"/>
      <c r="B8" s="171"/>
      <c r="C8" s="249"/>
      <c r="D8" s="143" t="s">
        <v>100</v>
      </c>
      <c r="E8" s="171"/>
      <c r="F8" s="171"/>
      <c r="G8" s="245"/>
      <c r="H8" s="246"/>
      <c r="I8" s="246"/>
      <c r="J8" s="246"/>
      <c r="K8" s="227"/>
      <c r="L8" s="247"/>
    </row>
    <row r="9" spans="1:12" ht="21">
      <c r="A9" s="210">
        <v>55</v>
      </c>
      <c r="B9" s="210">
        <v>3</v>
      </c>
      <c r="C9" s="138" t="s">
        <v>66</v>
      </c>
      <c r="D9" s="137" t="s">
        <v>98</v>
      </c>
      <c r="E9" s="210" t="s">
        <v>23</v>
      </c>
      <c r="F9" s="210">
        <v>130</v>
      </c>
      <c r="G9" s="242">
        <v>250000</v>
      </c>
      <c r="H9" s="243"/>
      <c r="I9" s="243"/>
      <c r="J9" s="243"/>
      <c r="K9" s="150"/>
      <c r="L9" s="244"/>
    </row>
    <row r="10" spans="1:12" ht="21">
      <c r="A10" s="171"/>
      <c r="B10" s="171"/>
      <c r="C10" s="144"/>
      <c r="D10" s="143" t="s">
        <v>100</v>
      </c>
      <c r="E10" s="171"/>
      <c r="F10" s="171"/>
      <c r="G10" s="245"/>
      <c r="H10" s="246"/>
      <c r="I10" s="246"/>
      <c r="J10" s="246"/>
      <c r="K10" s="227"/>
      <c r="L10" s="247"/>
    </row>
    <row r="11" spans="1:12" s="236" customFormat="1" ht="21">
      <c r="A11" s="142">
        <v>56</v>
      </c>
      <c r="B11" s="182">
        <v>4</v>
      </c>
      <c r="C11" s="183" t="s">
        <v>67</v>
      </c>
      <c r="D11" s="137" t="s">
        <v>98</v>
      </c>
      <c r="E11" s="140" t="s">
        <v>23</v>
      </c>
      <c r="F11" s="139">
        <v>100</v>
      </c>
      <c r="G11" s="271">
        <v>280000</v>
      </c>
      <c r="H11" s="141"/>
      <c r="I11" s="141"/>
      <c r="J11" s="141"/>
      <c r="K11" s="150"/>
      <c r="L11" s="142"/>
    </row>
    <row r="12" spans="1:12" s="236" customFormat="1" ht="21">
      <c r="A12" s="149"/>
      <c r="B12" s="153"/>
      <c r="C12" s="154"/>
      <c r="D12" s="143" t="s">
        <v>100</v>
      </c>
      <c r="E12" s="146"/>
      <c r="F12" s="145"/>
      <c r="G12" s="148"/>
      <c r="H12" s="147"/>
      <c r="I12" s="147"/>
      <c r="J12" s="147"/>
      <c r="K12" s="148"/>
      <c r="L12" s="149"/>
    </row>
    <row r="14" ht="21">
      <c r="C14" s="124" t="s">
        <v>101</v>
      </c>
    </row>
  </sheetData>
  <sheetProtection/>
  <mergeCells count="8">
    <mergeCell ref="L2:L4"/>
    <mergeCell ref="A1:L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lenovo</cp:lastModifiedBy>
  <dcterms:created xsi:type="dcterms:W3CDTF">2012-11-21T03:52:40Z</dcterms:created>
  <dcterms:modified xsi:type="dcterms:W3CDTF">2013-05-07T18:33:32Z</dcterms:modified>
  <cp:category/>
  <cp:version/>
  <cp:contentType/>
  <cp:contentStatus/>
</cp:coreProperties>
</file>